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ВОР АРИС" sheetId="9" r:id="rId1"/>
    <sheet name="Лист1" sheetId="1" state="hidden" r:id="rId2"/>
  </sheets>
  <definedNames>
    <definedName name="_xlnm._FilterDatabase" localSheetId="0" hidden="1">'ВОР АРИС'!$A$4:$M$77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9" l="1"/>
  <c r="F15" i="9"/>
  <c r="F38" i="9"/>
  <c r="F37" i="9"/>
  <c r="F55" i="9"/>
  <c r="F54" i="9"/>
  <c r="F53" i="9"/>
  <c r="F52" i="9"/>
  <c r="F51" i="9"/>
  <c r="F50" i="9"/>
  <c r="F49" i="9"/>
  <c r="F48" i="9"/>
  <c r="F47" i="9"/>
  <c r="F46" i="9"/>
  <c r="F62" i="9"/>
  <c r="F60" i="9"/>
  <c r="F59" i="9"/>
  <c r="F32" i="9"/>
  <c r="F58" i="9"/>
  <c r="F63" i="9"/>
  <c r="F56" i="9"/>
  <c r="F44" i="9"/>
  <c r="F43" i="9"/>
  <c r="F42" i="9"/>
  <c r="F41" i="9"/>
  <c r="F39" i="9"/>
  <c r="F36" i="9"/>
  <c r="F35" i="9"/>
  <c r="F34" i="9"/>
  <c r="F30" i="9" l="1"/>
  <c r="F26" i="9" l="1"/>
  <c r="F22" i="9"/>
  <c r="F20" i="9"/>
  <c r="F16" i="9"/>
  <c r="F7" i="9" l="1"/>
  <c r="F13" i="9"/>
  <c r="F12" i="9"/>
  <c r="F18" i="9"/>
  <c r="F10" i="9"/>
  <c r="F9" i="9"/>
  <c r="F6" i="9"/>
  <c r="D66" i="9"/>
  <c r="D67" i="9"/>
  <c r="D73" i="9"/>
  <c r="D74" i="9"/>
  <c r="I73" i="9" l="1"/>
  <c r="J73" i="9"/>
  <c r="K73" i="9" l="1"/>
  <c r="J72" i="9" l="1"/>
  <c r="I72" i="9"/>
  <c r="J71" i="9"/>
  <c r="I71" i="9"/>
  <c r="J66" i="9"/>
  <c r="I66" i="9"/>
  <c r="J65" i="9"/>
  <c r="I65" i="9"/>
  <c r="K72" i="9" l="1"/>
  <c r="K71" i="9"/>
  <c r="K66" i="9"/>
  <c r="K65" i="9"/>
  <c r="J12" i="1" l="1"/>
  <c r="I17" i="1"/>
  <c r="I14" i="1"/>
  <c r="I12" i="1"/>
  <c r="F5" i="1"/>
  <c r="F18" i="1" l="1"/>
  <c r="I18" i="1" s="1"/>
  <c r="J17" i="1"/>
  <c r="J15" i="1"/>
  <c r="J14" i="1"/>
</calcChain>
</file>

<file path=xl/sharedStrings.xml><?xml version="1.0" encoding="utf-8"?>
<sst xmlns="http://schemas.openxmlformats.org/spreadsheetml/2006/main" count="493" uniqueCount="295">
  <si>
    <t>Снятие и вывоз почвенно-растительного слоя. Вся площадка строительства</t>
  </si>
  <si>
    <t>Устройство ограждения площадки строительства (временное)</t>
  </si>
  <si>
    <t>Устройство внеплощадочной подъездной автодороги. 1-я очередь (примыкание к сущест. фед. автодороге)</t>
  </si>
  <si>
    <t>Устройство внеплощадочной подъездной автодороги. 2-я очередь (примыкание к границе участка)</t>
  </si>
  <si>
    <t>Организация площадки строительства</t>
  </si>
  <si>
    <t>Внутриплощадочные сети наружного водопровода и канализации</t>
  </si>
  <si>
    <t>Монтаж емкостей</t>
  </si>
  <si>
    <t>Монтаж насосной станции</t>
  </si>
  <si>
    <t>Подключение АБК Заказчика и Подрядчика</t>
  </si>
  <si>
    <t>Прокладка трубопровода</t>
  </si>
  <si>
    <t>Разработка траншеи</t>
  </si>
  <si>
    <t>Установка запорной арматуры</t>
  </si>
  <si>
    <t>Установка колодцев</t>
  </si>
  <si>
    <t>Устройство фундамента для насосной станции</t>
  </si>
  <si>
    <t>Устройство фундаментной ж/б плиты для емкостей 3х60м3</t>
  </si>
  <si>
    <t>Подключение к АБК Заказчика и подрядчика</t>
  </si>
  <si>
    <t>Устройство фундаментной ж/б плиты для септика</t>
  </si>
  <si>
    <t>Внутриплощадочные сети временного водоотведения</t>
  </si>
  <si>
    <t>Устройство водосборных кюветов</t>
  </si>
  <si>
    <t>Прокладка кабеля в траншеях</t>
  </si>
  <si>
    <t>Разработка траншей для прокладки кабеля</t>
  </si>
  <si>
    <t>Монтаж опор и подключение светильников периметрального освещения</t>
  </si>
  <si>
    <t>Внеплощадочные дороги и площадки</t>
  </si>
  <si>
    <t>Подготовительные работы</t>
  </si>
  <si>
    <t>Периметральное ограждение площадки строительства</t>
  </si>
  <si>
    <t>Временные дороги внутриплощадочные</t>
  </si>
  <si>
    <t>Площадки хранения оборудования Заказчика</t>
  </si>
  <si>
    <t xml:space="preserve"> Устройство хозяйственно-питьевого водопровода В1</t>
  </si>
  <si>
    <t xml:space="preserve"> Устройство хозяйственно-бытовой канализации К1</t>
  </si>
  <si>
    <t>Вырубка зеленых насаждений</t>
  </si>
  <si>
    <t>Устройство временных зданий и сооружений</t>
  </si>
  <si>
    <t>Контейнер для бытовых и пищевых отходов  2х8 м3</t>
  </si>
  <si>
    <t>Баки для бытового мусора, 4х1.1 м3</t>
  </si>
  <si>
    <t>Склад баллонов кислорода</t>
  </si>
  <si>
    <t>Склад баллонов пропан-бутана</t>
  </si>
  <si>
    <t>Контейнер строительных отходов, металлолома, 2х20 м3</t>
  </si>
  <si>
    <t xml:space="preserve">Установка биотуалетов </t>
  </si>
  <si>
    <t>Устройство открытой стоянки автотранспорта, асфальт</t>
  </si>
  <si>
    <t>Монтаж аккумулирующих емкостей поверхностных сточных вод, 8х25 м3</t>
  </si>
  <si>
    <t>Устройство фундаментов для аккумулирующих емкостей поверхностных сточных вод, 8х25 м3</t>
  </si>
  <si>
    <t>Площадка хранения оборудования Заказчика из плит ПАГ</t>
  </si>
  <si>
    <t>Площадка для укрупнительной сборки оборудования из плит ПАГ</t>
  </si>
  <si>
    <t>Административное здание Заказчика (14х29м, 2 этажа)</t>
  </si>
  <si>
    <t>Столовая со здравпунктом</t>
  </si>
  <si>
    <t>Пост мойки колес</t>
  </si>
  <si>
    <t>Устройство колодцев</t>
  </si>
  <si>
    <t>Монтаж емкости 50 м3 (септик)</t>
  </si>
  <si>
    <t>Электроснабжение</t>
  </si>
  <si>
    <t>Устройство внеплощадочной сети электроснабжения</t>
  </si>
  <si>
    <t>Внеплощадочная сеть электроснабжения</t>
  </si>
  <si>
    <t>Внутриплощадочные сети электроснабжения стоительной площадки</t>
  </si>
  <si>
    <t>Поставка и монтаж КТПН (3 шт)</t>
  </si>
  <si>
    <t>Монтаж и подключение ГРЩ (9 шт.)</t>
  </si>
  <si>
    <t>Наружное освещение</t>
  </si>
  <si>
    <t>Административное здание ЕНИГЮН (14х29м, 2 этажа)</t>
  </si>
  <si>
    <t xml:space="preserve">Монтаж кабеля освещения </t>
  </si>
  <si>
    <t>Монтаж опор, подключение прожекторов освещение строительной площадки</t>
  </si>
  <si>
    <t>Охранное видеонаблюдение</t>
  </si>
  <si>
    <t>Монтаж опор и видеокамер охранного видеонаблюдения</t>
  </si>
  <si>
    <t>Монтаж кабеля охранного видеонаблюдения</t>
  </si>
  <si>
    <t>Устройство площадок складирования Генподрядчика из плит ПАГ</t>
  </si>
  <si>
    <t>Устройство площадок для временных зданий и сооружений из плит ПАГ</t>
  </si>
  <si>
    <t>1.1.</t>
  </si>
  <si>
    <t>1.2.</t>
  </si>
  <si>
    <t>2.1.</t>
  </si>
  <si>
    <t>3.1.</t>
  </si>
  <si>
    <t>3.2.</t>
  </si>
  <si>
    <t>4.1.</t>
  </si>
  <si>
    <t>Устройство временных внутриплощадочных автодорог из плит ПАГ</t>
  </si>
  <si>
    <t>5.1.</t>
  </si>
  <si>
    <t>5.2.</t>
  </si>
  <si>
    <t>6.1.</t>
  </si>
  <si>
    <t>6.2.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</si>
  <si>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</si>
  <si>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</si>
  <si>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</si>
  <si>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</si>
  <si>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</si>
  <si>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</si>
  <si>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</si>
  <si>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</si>
  <si>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</si>
  <si>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</si>
  <si>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</si>
  <si>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</si>
  <si>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</si>
  <si>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8.1.</t>
  </si>
  <si>
    <t>8.1.1.</t>
  </si>
  <si>
    <t>8.1.2.</t>
  </si>
  <si>
    <t>8.1.3.</t>
  </si>
  <si>
    <t>8.1.4.</t>
  </si>
  <si>
    <t>8.1.5.</t>
  </si>
  <si>
    <t>8.1.6.</t>
  </si>
  <si>
    <t>8.1.7.</t>
  </si>
  <si>
    <t>8.1.8.</t>
  </si>
  <si>
    <t>8.1.9.</t>
  </si>
  <si>
    <t>8.2.</t>
  </si>
  <si>
    <t>8.2.1.</t>
  </si>
  <si>
    <t>8.2.2.</t>
  </si>
  <si>
    <t>8.2.3.</t>
  </si>
  <si>
    <t>8.2.4.</t>
  </si>
  <si>
    <t>8.2.5.</t>
  </si>
  <si>
    <t>8.2.6.</t>
  </si>
  <si>
    <t>9.1.</t>
  </si>
  <si>
    <t>9.2.</t>
  </si>
  <si>
    <t>9.3.</t>
  </si>
  <si>
    <t>9.4.</t>
  </si>
  <si>
    <t>10.1.</t>
  </si>
  <si>
    <t>10.1.1.</t>
  </si>
  <si>
    <t>10.1.2.</t>
  </si>
  <si>
    <t>10.2.</t>
  </si>
  <si>
    <t>10.2.1.</t>
  </si>
  <si>
    <t>10.2.2.</t>
  </si>
  <si>
    <t>10.2.3.</t>
  </si>
  <si>
    <t>10.3.</t>
  </si>
  <si>
    <t>10.3.1.</t>
  </si>
  <si>
    <t>10.3.2.</t>
  </si>
  <si>
    <t>10.3.3.</t>
  </si>
  <si>
    <t>11.1.</t>
  </si>
  <si>
    <t>11.2.</t>
  </si>
  <si>
    <t>Подключение видеокамер к системе "безопасный регион" на период строительства</t>
  </si>
  <si>
    <t>Видеонаблюдение "Безопасный регион"</t>
  </si>
  <si>
    <t>12.1.</t>
  </si>
  <si>
    <t>Интеренет</t>
  </si>
  <si>
    <t>13.1.</t>
  </si>
  <si>
    <t>8.1.10.</t>
  </si>
  <si>
    <t>Устройство водозаборного узла до 100 м3/сутки</t>
  </si>
  <si>
    <t>КПП 1. Въезд - Пост охраны, блок-контейнер (8.0х2.4 м), шлагбаум</t>
  </si>
  <si>
    <t>КПП 2. Выезд - Пост охраны, блок-контейнер (3.0х2.4 м), шлагбаум</t>
  </si>
  <si>
    <t>Ответственный</t>
  </si>
  <si>
    <t>начало</t>
  </si>
  <si>
    <t>окончание</t>
  </si>
  <si>
    <t>Организация интерент-канала на период строительства</t>
  </si>
  <si>
    <t>Наименование работ</t>
  </si>
  <si>
    <t>№</t>
  </si>
  <si>
    <t>ЕНИГЮН</t>
  </si>
  <si>
    <t>Заказчик</t>
  </si>
  <si>
    <t>ориентировочная стоимость, 
тыс руб.</t>
  </si>
  <si>
    <t>План-график подготовительного периода 
по объекту "Строительство производственного комплекса по утилизации и производству вторичных полимеров"</t>
  </si>
  <si>
    <t>объем</t>
  </si>
  <si>
    <t>цена за един.</t>
  </si>
  <si>
    <t xml:space="preserve">единицы </t>
  </si>
  <si>
    <t>м</t>
  </si>
  <si>
    <t xml:space="preserve">Примичение </t>
  </si>
  <si>
    <t>шт</t>
  </si>
  <si>
    <t xml:space="preserve">м2 площадка </t>
  </si>
  <si>
    <t>м2 временные дороги</t>
  </si>
  <si>
    <t>м2 площадка</t>
  </si>
  <si>
    <t xml:space="preserve">комплект </t>
  </si>
  <si>
    <t>м3</t>
  </si>
  <si>
    <t>комлект</t>
  </si>
  <si>
    <t>метр</t>
  </si>
  <si>
    <t>штук</t>
  </si>
  <si>
    <t>комплект</t>
  </si>
  <si>
    <t>шт.</t>
  </si>
  <si>
    <t xml:space="preserve">единицы измерения (Е.И.) </t>
  </si>
  <si>
    <t>Стоимость, руб.</t>
  </si>
  <si>
    <t>м.п.</t>
  </si>
  <si>
    <t>работа</t>
  </si>
  <si>
    <t>материал</t>
  </si>
  <si>
    <t>цена за кол-во е.и., руб.</t>
  </si>
  <si>
    <t>цена за 1 е.и., руб.</t>
  </si>
  <si>
    <t>НДС 20%, руб.:</t>
  </si>
  <si>
    <t>Всего, в т.ч. НДС 20%, руб.:</t>
  </si>
  <si>
    <t>Бетонная подготовка (В7,5)</t>
  </si>
  <si>
    <t>Бетон В15</t>
  </si>
  <si>
    <t>тн</t>
  </si>
  <si>
    <t>Гидроизоляция, м2</t>
  </si>
  <si>
    <t>Пеноплекс, м3</t>
  </si>
  <si>
    <t>Анкер HST 3 М10*90</t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</si>
  <si>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</si>
  <si>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</si>
  <si>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Арматура</t>
  </si>
  <si>
    <t>24.1</t>
  </si>
  <si>
    <t>24.2</t>
  </si>
  <si>
    <t>24.3</t>
  </si>
  <si>
    <t>24.4</t>
  </si>
  <si>
    <t>24.5</t>
  </si>
  <si>
    <t>24.6</t>
  </si>
  <si>
    <t>Щебень фракции 20-40 марки М800</t>
  </si>
  <si>
    <t>Уголок 32*4</t>
  </si>
  <si>
    <t>Труба 108*4, L=600</t>
  </si>
  <si>
    <t>Труба 219*5, L=600</t>
  </si>
  <si>
    <t>7,827,6</t>
  </si>
  <si>
    <t>24.7</t>
  </si>
  <si>
    <t>24.8</t>
  </si>
  <si>
    <t>24.9</t>
  </si>
  <si>
    <t>24.10</t>
  </si>
  <si>
    <t>Проект</t>
  </si>
  <si>
    <t>Выполнено</t>
  </si>
  <si>
    <t>Остаток</t>
  </si>
  <si>
    <t>Примечание</t>
  </si>
  <si>
    <t>Корректный объем по 03МО-П011-РТК- 1.1-АС1-АН127</t>
  </si>
  <si>
    <t>1.</t>
  </si>
  <si>
    <t>2.</t>
  </si>
  <si>
    <t>2.2.</t>
  </si>
  <si>
    <t>3.</t>
  </si>
  <si>
    <t>03МО-П011-РТК-1.5-АС1-АН49 изм 2;
03МО-П011-РТК-1.5-АС1-АН51;
03МО-П011-РТК-1.5-АС1-АН52;
03МО-П011-РТК-1.5-АС1-АН91</t>
  </si>
  <si>
    <t>4.</t>
  </si>
  <si>
    <t>4.2.</t>
  </si>
  <si>
    <t>объем с балконами на отм. +4,700</t>
  </si>
  <si>
    <t>5.</t>
  </si>
  <si>
    <t>6.</t>
  </si>
  <si>
    <t xml:space="preserve">Кладка перегородок из кирпича КР-р-пу 1НФ/100/1.4/25, 65х120х250мм </t>
  </si>
  <si>
    <t>Кладка цоколя из кирпича КР-р-по 1,4 НФ/100/2,0/50, 88х120х250мм</t>
  </si>
  <si>
    <t xml:space="preserve">Кладка стен и парапетов из кирпича КР-р-по 1,4 НФ/100/2,0/50, 88х120х250мм </t>
  </si>
  <si>
    <t>Кладка перегородок из кирпича КР-р-пу 1НФ/100/1.4/25, 65х120х250мм</t>
  </si>
  <si>
    <t>Кладка наружных стен, перегородок и парапета из кирпича 1НФ/100/2,0/50, 65х120х250мм</t>
  </si>
  <si>
    <t>7.</t>
  </si>
  <si>
    <t>8.</t>
  </si>
  <si>
    <t>Кладка цоколя и перегородок из кирпича 1НФ/100/2,0/50, 65х120х250мм</t>
  </si>
  <si>
    <t>не верный объем цоколя в РД</t>
  </si>
  <si>
    <t>9.</t>
  </si>
  <si>
    <t>10.</t>
  </si>
  <si>
    <t>Кладка наружных стен, перегородок, колонн и парапета из кирпича 1НФ/100/2,0/50, 65х120х250мм</t>
  </si>
  <si>
    <t>не закончен парапет, не верный объем в РД</t>
  </si>
  <si>
    <t>11.</t>
  </si>
  <si>
    <t>12.</t>
  </si>
  <si>
    <t>Монтаж ступеней ЛС12п лестниц ЛК1, ЛК2</t>
  </si>
  <si>
    <t>13.</t>
  </si>
  <si>
    <t>Монтаж балки фундаментной ФБ3</t>
  </si>
  <si>
    <t>Монтаж балки фундаментной ФБ4</t>
  </si>
  <si>
    <t>Монтаж балки фундаментной ФБ5</t>
  </si>
  <si>
    <t>13.2.</t>
  </si>
  <si>
    <t>13.3.</t>
  </si>
  <si>
    <t>Устройство песчаного основания под фундаментные балки</t>
  </si>
  <si>
    <t>13.4.</t>
  </si>
  <si>
    <t>14.</t>
  </si>
  <si>
    <t>Монтаж балки фундаментной Бф-1</t>
  </si>
  <si>
    <t>Монтаж балки фундаментной Бф-2</t>
  </si>
  <si>
    <t>Монтаж балки фундаментной Бф-3</t>
  </si>
  <si>
    <t>14.1.</t>
  </si>
  <si>
    <t>14.2.</t>
  </si>
  <si>
    <t>14.3.</t>
  </si>
  <si>
    <t>14.4.</t>
  </si>
  <si>
    <t>15.</t>
  </si>
  <si>
    <t>Монтаж балки фундаментной ФБ2</t>
  </si>
  <si>
    <t>Монтаж балки фундаментной ФБ6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</si>
  <si>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</si>
  <si>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</si>
  <si>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</si>
  <si>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</si>
  <si>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</si>
  <si>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</si>
  <si>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</si>
  <si>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</si>
  <si>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</si>
  <si>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16.</t>
  </si>
  <si>
    <t>16.1.</t>
  </si>
  <si>
    <t>16.2.</t>
  </si>
  <si>
    <t>16.3.</t>
  </si>
  <si>
    <t>Итого по разделам 1-16, руб.:</t>
  </si>
  <si>
    <t>смонтированные ступени нужно привести в проектное положение</t>
  </si>
  <si>
    <t>03МО-П011-РТК-1.5-КЖ3_изм.3.0. Турбинное отделение. Подземное хозяйство</t>
  </si>
  <si>
    <t>03МО-П011-РТК-1.4-КЖ3_рев. 0.2. Отделение очистки дымовых газов. Подземное хозяйство</t>
  </si>
  <si>
    <t>03МО-П011-РТК-1.5-КЖ7_изм.2.0. Блок электротехнических помещений и ВПУ. Подземное хозяйство</t>
  </si>
  <si>
    <t>03МО-П011-РТК-1.6-КЖ2_изм.2.0. Инженерно-бытовой блок</t>
  </si>
  <si>
    <t>03МО-П011-РТК-38-АР1_изм.1.7. Центральный материальный склад</t>
  </si>
  <si>
    <t>03МО-П011-РТК-22-АР1_изм.1.1. Склад баллонов газа</t>
  </si>
  <si>
    <t>03МО-П011-РТК-16-АС1_изм.2.1. Общезаводская компрессорная</t>
  </si>
  <si>
    <t>03МО-П011-РТК-13-АР1_изм.0.1. Насосная станция ПВП и ХП водоснабжения</t>
  </si>
  <si>
    <t>03МО-П011-РТК-11.1-АР1_изм.0.1. Грузовая проходная</t>
  </si>
  <si>
    <t>03МО-П011-РТК-2-АС1_рев.0.8. Главный корпус. Отделение шлакоудаления</t>
  </si>
  <si>
    <t>03МО-П011-РТК-1.6-АР1_изм.2.0. Блок ОЩУ и административно-бытовых помещений</t>
  </si>
  <si>
    <t>03МО-П011-РТК-1.5-АС1_изм.1.0. Главный корпус. Турбинное отделение</t>
  </si>
  <si>
    <t>03МО-П011-РТК-1.3-АС1_изм. 1.1. Главный корпус. Котельное отделение. Отделение очистки дымовых газов</t>
  </si>
  <si>
    <t>03МО-П011-РТК-1.1-АС1_ рев.10.0. Главный корпус. Зона разгрузки отходов (отвальный пролет) Бункер отходов</t>
  </si>
  <si>
    <t>03МО-П011-РТК-11.2-АР1_изм.0.1. Весовая</t>
  </si>
  <si>
    <t xml:space="preserve">Выемка грунта </t>
  </si>
  <si>
    <t>16.4.</t>
  </si>
  <si>
    <t xml:space="preserve">Бетонирование </t>
  </si>
  <si>
    <t>Локальный демонтаж бетона фундаментной балки</t>
  </si>
  <si>
    <t>16.5.</t>
  </si>
  <si>
    <t>16.6.</t>
  </si>
  <si>
    <t xml:space="preserve">Установка пеноплекса </t>
  </si>
  <si>
    <t>м2</t>
  </si>
  <si>
    <t>03МО-П011-РТК-1.5-КЖ3-АН100</t>
  </si>
  <si>
    <t>Монтаж блоков фундаментных ФБС 24.4.6</t>
  </si>
  <si>
    <t>Монтаж блоков фундаментных ФБС 12.4.6</t>
  </si>
  <si>
    <t>Монтаж блоков фундаментных ФБС 9.4.6</t>
  </si>
  <si>
    <t xml:space="preserve">Устройство монолитных участков </t>
  </si>
  <si>
    <t xml:space="preserve">Щебеночное основание </t>
  </si>
  <si>
    <t>Армирование монолитного пояса МП1</t>
  </si>
  <si>
    <t>Бетонирование монолитного пояса МП1</t>
  </si>
  <si>
    <t>15.10.</t>
  </si>
  <si>
    <t>15.11.</t>
  </si>
  <si>
    <t>03МО-П011-РТК-2-КЖ1-АН85</t>
  </si>
  <si>
    <t>03МО-П011-РТК-2-КЖ1. Отделение шлакоудаления. Подземное хозяйство</t>
  </si>
  <si>
    <t>13.5.</t>
  </si>
  <si>
    <t>13.6.</t>
  </si>
  <si>
    <t xml:space="preserve">Монтаж блока фундаментного ФБС12.4.6 </t>
  </si>
  <si>
    <t xml:space="preserve">Монтаж блока фундаментного ФБС9.4.6 </t>
  </si>
  <si>
    <t>нет объема демонтажа в ТР</t>
  </si>
  <si>
    <t>Ведомость объемов работ на устройство стен и перегородок из кирпича, устройство цоколя, монтаж фундаментных балок, монтаж сборных жб лестниц, подготовка поверхностей к чистовой отделке (шпатлёвка, штукатурка) 
по объекту «Завод по термическому обезвреживанию твердых коммунальных отходов мощностью 700 000 тонн ТКО в год (Россия, Московская область, Тимохово)»</t>
  </si>
  <si>
    <r>
      <t>Кладка цоколя из кирпича</t>
    </r>
    <r>
      <rPr>
        <sz val="11"/>
        <color rgb="FFFF0000"/>
        <rFont val="Times New Roman"/>
        <family val="1"/>
        <charset val="204"/>
      </rPr>
      <t xml:space="preserve"> 1,4 </t>
    </r>
    <r>
      <rPr>
        <sz val="11"/>
        <rFont val="Times New Roman"/>
        <family val="1"/>
        <charset val="204"/>
      </rPr>
      <t>НФ/100/2,0/50, 65х120х250мм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</si>
</sst>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₽&quot;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162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164" fontId="7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 indent="2"/>
    </xf>
    <xf numFmtId="0" fontId="0" fillId="0" borderId="1" xfId="0" applyBorder="1" applyAlignment="1">
      <alignment horizontal="left" indent="2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 inden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15" fontId="0" fillId="0" borderId="1" xfId="0" applyNumberForma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8" fillId="0" borderId="1" xfId="5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5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/>
    </xf>
    <xf numFmtId="0" fontId="8" fillId="0" borderId="1" xfId="5" applyNumberFormat="1" applyFont="1" applyBorder="1" applyAlignment="1">
      <alignment horizontal="center" vertical="center" wrapText="1"/>
    </xf>
    <xf numFmtId="0" fontId="9" fillId="0" borderId="0" xfId="0" applyFont="1"/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top"/>
    </xf>
    <xf numFmtId="2" fontId="8" fillId="0" borderId="0" xfId="0" applyNumberFormat="1" applyFont="1" applyAlignment="1">
      <alignment horizontal="center" vertical="top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top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right" vertical="top"/>
    </xf>
    <xf numFmtId="0" fontId="8" fillId="4" borderId="1" xfId="0" applyFont="1" applyFill="1" applyBorder="1" applyAlignment="1">
      <alignment horizontal="center" vertical="top"/>
    </xf>
    <xf numFmtId="0" fontId="8" fillId="4" borderId="6" xfId="5" applyNumberFormat="1" applyFont="1" applyFill="1" applyBorder="1" applyAlignment="1">
      <alignment horizontal="left" vertical="center" wrapText="1"/>
    </xf>
    <xf numFmtId="0" fontId="8" fillId="4" borderId="1" xfId="5" applyNumberFormat="1" applyFont="1" applyFill="1" applyBorder="1" applyAlignment="1">
      <alignment horizontal="center" vertical="center" wrapText="1"/>
    </xf>
    <xf numFmtId="0" fontId="11" fillId="0" borderId="0" xfId="0" applyFont="1"/>
    <xf numFmtId="0" fontId="8" fillId="4" borderId="1" xfId="5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right" vertical="top"/>
    </xf>
    <xf numFmtId="2" fontId="8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center" wrapText="1"/>
    </xf>
    <xf numFmtId="0" fontId="8" fillId="0" borderId="1" xfId="5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4" applyFont="1" applyBorder="1" applyAlignment="1">
      <alignment horizontal="left" vertical="center"/>
    </xf>
    <xf numFmtId="0" fontId="8" fillId="0" borderId="6" xfId="5" applyNumberFormat="1" applyFont="1" applyFill="1" applyBorder="1" applyAlignment="1">
      <alignment horizontal="left" vertical="center" wrapText="1"/>
    </xf>
    <xf numFmtId="0" fontId="8" fillId="0" borderId="6" xfId="5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5" applyNumberFormat="1" applyFont="1" applyFill="1" applyBorder="1" applyAlignment="1">
      <alignment horizontal="center" vertical="center"/>
    </xf>
    <xf numFmtId="4" fontId="8" fillId="0" borderId="8" xfId="4" applyNumberFormat="1" applyFont="1" applyBorder="1" applyAlignment="1">
      <alignment horizontal="center" vertical="center"/>
    </xf>
    <xf numFmtId="0" fontId="11" fillId="0" borderId="6" xfId="5" applyNumberFormat="1" applyFont="1" applyFill="1" applyBorder="1" applyAlignment="1">
      <alignment horizontal="center" vertical="center"/>
    </xf>
    <xf numFmtId="0" fontId="8" fillId="0" borderId="6" xfId="5" applyNumberFormat="1" applyFont="1" applyBorder="1" applyAlignment="1">
      <alignment horizontal="center" vertical="center" wrapText="1"/>
    </xf>
    <xf numFmtId="0" fontId="8" fillId="4" borderId="6" xfId="5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/>
    <xf numFmtId="0" fontId="11" fillId="0" borderId="1" xfId="0" applyFont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/>
    <xf numFmtId="0" fontId="9" fillId="0" borderId="1" xfId="0" applyFont="1" applyBorder="1"/>
    <xf numFmtId="0" fontId="9" fillId="5" borderId="1" xfId="0" applyFont="1" applyFill="1" applyBorder="1" applyAlignment="1">
      <alignment horizontal="center" vertical="center"/>
    </xf>
    <xf numFmtId="49" fontId="9" fillId="5" borderId="6" xfId="0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/>
    <xf numFmtId="4" fontId="8" fillId="3" borderId="1" xfId="0" applyNumberFormat="1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3" borderId="6" xfId="5" applyNumberFormat="1" applyFont="1" applyFill="1" applyBorder="1" applyAlignment="1">
      <alignment horizontal="center" vertical="center" wrapText="1"/>
    </xf>
    <xf numFmtId="4" fontId="8" fillId="0" borderId="6" xfId="5" applyNumberFormat="1" applyFont="1" applyFill="1" applyBorder="1" applyAlignment="1">
      <alignment horizontal="center" vertical="center" wrapText="1"/>
    </xf>
    <xf numFmtId="4" fontId="8" fillId="0" borderId="1" xfId="4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4" fontId="8" fillId="3" borderId="1" xfId="4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2" fontId="8" fillId="3" borderId="6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5" borderId="4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right" wrapText="1"/>
    </xf>
    <xf numFmtId="0" fontId="9" fillId="2" borderId="7" xfId="0" applyFont="1" applyFill="1" applyBorder="1" applyAlignment="1">
      <alignment horizontal="right" wrapText="1"/>
    </xf>
    <xf numFmtId="0" fontId="9" fillId="2" borderId="5" xfId="0" applyFont="1" applyFill="1" applyBorder="1" applyAlignment="1">
      <alignment horizontal="right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9" fontId="9" fillId="5" borderId="7" xfId="0" applyNumberFormat="1" applyFont="1" applyFill="1" applyBorder="1" applyAlignment="1">
      <alignment horizontal="left" vertical="center"/>
    </xf>
    <xf numFmtId="49" fontId="9" fillId="5" borderId="5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wrapText="1"/>
    </xf>
  </cellXfs>
  <cellStyles count="6">
    <cellStyle name="Excel Built-in Normal" xfId="1"/>
    <cellStyle name="Normal 81 4" xfId="4"/>
    <cellStyle name="Normal_Copy of yf018 Talep Formu" xfId="3"/>
    <cellStyle name="Обычный" xfId="0" builtinId="0"/>
    <cellStyle name="Обычный 2" xfId="2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view="pageBreakPreview" zoomScale="60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7" sqref="B7"/>
    </sheetView>
  </sheetViews>
  <sheetFormatPr defaultRowHeight="15" x14ac:dyDescent="0.25"/>
  <cols>
    <col min="1" max="1" width="7.42578125" style="33" bestFit="1" customWidth="1"/>
    <col min="2" max="2" width="86.7109375" style="34" customWidth="1"/>
    <col min="3" max="3" width="12" style="35" customWidth="1"/>
    <col min="4" max="4" width="12" style="36" customWidth="1"/>
    <col min="5" max="5" width="12.5703125" style="36" customWidth="1"/>
    <col min="6" max="6" width="13.7109375" style="36" customWidth="1"/>
    <col min="7" max="8" width="15" style="39" hidden="1" customWidth="1"/>
    <col min="9" max="10" width="15" style="40" hidden="1" customWidth="1"/>
    <col min="11" max="11" width="17.5703125" style="41" hidden="1" customWidth="1"/>
    <col min="12" max="12" width="44.7109375" style="22" customWidth="1"/>
    <col min="13" max="13" width="43.7109375" style="22" customWidth="1"/>
    <col min="14" max="16384" width="9.140625" style="22"/>
  </cols>
  <sheetData>
    <row r="1" spans="1:14" ht="61.5" customHeight="1" x14ac:dyDescent="0.25">
      <c r="A1" s="104" t="s">
        <v>293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4" s="23" customFormat="1" ht="18" customHeight="1" x14ac:dyDescent="0.25">
      <c r="A2" s="108" t="s">
        <v>134</v>
      </c>
      <c r="B2" s="110" t="s">
        <v>133</v>
      </c>
      <c r="C2" s="114" t="s">
        <v>155</v>
      </c>
      <c r="D2" s="112" t="s">
        <v>188</v>
      </c>
      <c r="E2" s="112" t="s">
        <v>189</v>
      </c>
      <c r="F2" s="112" t="s">
        <v>190</v>
      </c>
      <c r="G2" s="116" t="s">
        <v>161</v>
      </c>
      <c r="H2" s="117"/>
      <c r="I2" s="116" t="s">
        <v>160</v>
      </c>
      <c r="J2" s="117"/>
      <c r="K2" s="102" t="s">
        <v>156</v>
      </c>
      <c r="L2" s="98" t="s">
        <v>191</v>
      </c>
    </row>
    <row r="3" spans="1:14" s="23" customFormat="1" ht="19.5" customHeight="1" x14ac:dyDescent="0.25">
      <c r="A3" s="109"/>
      <c r="B3" s="111"/>
      <c r="C3" s="115"/>
      <c r="D3" s="113"/>
      <c r="E3" s="113"/>
      <c r="F3" s="113"/>
      <c r="G3" s="37" t="s">
        <v>158</v>
      </c>
      <c r="H3" s="37" t="s">
        <v>159</v>
      </c>
      <c r="I3" s="37" t="s">
        <v>158</v>
      </c>
      <c r="J3" s="37" t="s">
        <v>159</v>
      </c>
      <c r="K3" s="103"/>
      <c r="L3" s="99"/>
    </row>
    <row r="4" spans="1:14" s="23" customFormat="1" ht="15" customHeight="1" x14ac:dyDescent="0.25">
      <c r="A4" s="47"/>
      <c r="B4" s="48"/>
      <c r="C4" s="49"/>
      <c r="D4" s="50"/>
      <c r="E4" s="50"/>
      <c r="F4" s="50"/>
      <c r="G4" s="51"/>
      <c r="H4" s="51"/>
      <c r="I4" s="26"/>
      <c r="J4" s="26"/>
      <c r="K4" s="52"/>
      <c r="L4" s="69"/>
    </row>
    <row r="5" spans="1:14" s="23" customFormat="1" ht="20.100000000000001" customHeight="1" x14ac:dyDescent="0.25">
      <c r="A5" s="62" t="s">
        <v>193</v>
      </c>
      <c r="B5" s="118" t="s">
        <v>266</v>
      </c>
      <c r="C5" s="118"/>
      <c r="D5" s="118"/>
      <c r="E5" s="118"/>
      <c r="F5" s="118"/>
      <c r="G5" s="118"/>
      <c r="H5" s="118"/>
      <c r="I5" s="118"/>
      <c r="J5" s="118"/>
      <c r="K5" s="119"/>
      <c r="L5" s="76"/>
    </row>
    <row r="6" spans="1:14" s="23" customFormat="1" ht="22.5" customHeight="1" x14ac:dyDescent="0.25">
      <c r="A6" s="78" t="s">
        <v>62</v>
      </c>
      <c r="B6" s="60" t="s">
        <v>203</v>
      </c>
      <c r="C6" s="63" t="s">
        <v>149</v>
      </c>
      <c r="D6" s="53">
        <v>48.8</v>
      </c>
      <c r="E6" s="53">
        <v>0</v>
      </c>
      <c r="F6" s="53">
        <f>D6-E6</f>
        <v>48.8</v>
      </c>
      <c r="G6" s="38"/>
      <c r="H6" s="38"/>
      <c r="I6" s="26"/>
      <c r="J6" s="26"/>
      <c r="K6" s="27"/>
      <c r="L6" s="69"/>
    </row>
    <row r="7" spans="1:14" s="23" customFormat="1" ht="21" customHeight="1" x14ac:dyDescent="0.25">
      <c r="A7" s="78" t="s">
        <v>63</v>
      </c>
      <c r="B7" s="55" t="s">
        <v>204</v>
      </c>
      <c r="C7" s="63" t="s">
        <v>149</v>
      </c>
      <c r="D7" s="53">
        <v>46.5</v>
      </c>
      <c r="E7" s="93">
        <v>29</v>
      </c>
      <c r="F7" s="53">
        <f>D7-E7</f>
        <v>17.5</v>
      </c>
      <c r="G7" s="38"/>
      <c r="H7" s="38"/>
      <c r="I7" s="26"/>
      <c r="J7" s="26"/>
      <c r="K7" s="27"/>
      <c r="L7" s="57" t="s">
        <v>192</v>
      </c>
      <c r="M7" s="89"/>
    </row>
    <row r="8" spans="1:14" s="23" customFormat="1" ht="20.100000000000001" customHeight="1" x14ac:dyDescent="0.25">
      <c r="A8" s="77" t="s">
        <v>194</v>
      </c>
      <c r="B8" s="95" t="s">
        <v>265</v>
      </c>
      <c r="C8" s="96"/>
      <c r="D8" s="96"/>
      <c r="E8" s="96"/>
      <c r="F8" s="96"/>
      <c r="G8" s="96"/>
      <c r="H8" s="96"/>
      <c r="I8" s="96"/>
      <c r="J8" s="96"/>
      <c r="K8" s="97"/>
      <c r="L8" s="76"/>
      <c r="M8" s="89"/>
    </row>
    <row r="9" spans="1:14" ht="23.25" customHeight="1" x14ac:dyDescent="0.25">
      <c r="A9" s="28" t="s">
        <v>64</v>
      </c>
      <c r="B9" s="58" t="s">
        <v>203</v>
      </c>
      <c r="C9" s="63" t="s">
        <v>149</v>
      </c>
      <c r="D9" s="79">
        <v>45</v>
      </c>
      <c r="E9" s="79">
        <v>0</v>
      </c>
      <c r="F9" s="53">
        <f>D9-E9</f>
        <v>45</v>
      </c>
      <c r="G9" s="51"/>
      <c r="H9" s="51"/>
      <c r="I9" s="26"/>
      <c r="J9" s="26"/>
      <c r="K9" s="52"/>
      <c r="L9" s="70"/>
      <c r="M9" s="90"/>
    </row>
    <row r="10" spans="1:14" ht="21" customHeight="1" x14ac:dyDescent="0.25">
      <c r="A10" s="28" t="s">
        <v>195</v>
      </c>
      <c r="B10" s="56" t="s">
        <v>204</v>
      </c>
      <c r="C10" s="63" t="s">
        <v>149</v>
      </c>
      <c r="D10" s="30">
        <v>25.65</v>
      </c>
      <c r="E10" s="79">
        <v>0</v>
      </c>
      <c r="F10" s="53">
        <f>D10-E10</f>
        <v>25.65</v>
      </c>
      <c r="G10" s="38"/>
      <c r="H10" s="38"/>
      <c r="I10" s="26"/>
      <c r="J10" s="26"/>
      <c r="K10" s="27"/>
      <c r="L10" s="70"/>
      <c r="M10" s="90"/>
    </row>
    <row r="11" spans="1:14" ht="20.100000000000001" customHeight="1" x14ac:dyDescent="0.25">
      <c r="A11" s="77" t="s">
        <v>196</v>
      </c>
      <c r="B11" s="95" t="s">
        <v>264</v>
      </c>
      <c r="C11" s="96"/>
      <c r="D11" s="96"/>
      <c r="E11" s="96"/>
      <c r="F11" s="96"/>
      <c r="G11" s="96"/>
      <c r="H11" s="96"/>
      <c r="I11" s="96"/>
      <c r="J11" s="96"/>
      <c r="K11" s="97"/>
      <c r="L11" s="80"/>
      <c r="M11" s="90"/>
    </row>
    <row r="12" spans="1:14" ht="29.25" customHeight="1" x14ac:dyDescent="0.25">
      <c r="A12" s="28" t="s">
        <v>65</v>
      </c>
      <c r="B12" s="34" t="s">
        <v>203</v>
      </c>
      <c r="C12" s="63" t="s">
        <v>149</v>
      </c>
      <c r="D12" s="26">
        <v>397</v>
      </c>
      <c r="E12" s="82">
        <v>99</v>
      </c>
      <c r="F12" s="38">
        <f>D12-E12</f>
        <v>298</v>
      </c>
      <c r="G12" s="38"/>
      <c r="H12" s="38"/>
      <c r="I12" s="26"/>
      <c r="J12" s="26"/>
      <c r="K12" s="27"/>
      <c r="L12" s="100" t="s">
        <v>197</v>
      </c>
      <c r="M12" s="89"/>
      <c r="N12" s="34"/>
    </row>
    <row r="13" spans="1:14" ht="33" customHeight="1" x14ac:dyDescent="0.25">
      <c r="A13" s="28" t="s">
        <v>66</v>
      </c>
      <c r="B13" s="57" t="s">
        <v>204</v>
      </c>
      <c r="C13" s="63" t="s">
        <v>149</v>
      </c>
      <c r="D13" s="26">
        <v>60</v>
      </c>
      <c r="E13" s="82">
        <v>52</v>
      </c>
      <c r="F13" s="38">
        <f>D13-E13</f>
        <v>8</v>
      </c>
      <c r="G13" s="38"/>
      <c r="H13" s="38"/>
      <c r="I13" s="26"/>
      <c r="J13" s="26"/>
      <c r="K13" s="27"/>
      <c r="L13" s="101"/>
      <c r="M13" s="89"/>
      <c r="N13" s="34"/>
    </row>
    <row r="14" spans="1:14" ht="20.100000000000001" customHeight="1" x14ac:dyDescent="0.25">
      <c r="A14" s="77" t="s">
        <v>198</v>
      </c>
      <c r="B14" s="95" t="s">
        <v>263</v>
      </c>
      <c r="C14" s="96"/>
      <c r="D14" s="96"/>
      <c r="E14" s="96"/>
      <c r="F14" s="96"/>
      <c r="G14" s="96"/>
      <c r="H14" s="96"/>
      <c r="I14" s="96"/>
      <c r="J14" s="96"/>
      <c r="K14" s="97"/>
      <c r="L14" s="80"/>
      <c r="M14" s="90"/>
    </row>
    <row r="15" spans="1:14" ht="21" customHeight="1" x14ac:dyDescent="0.25">
      <c r="A15" s="28" t="s">
        <v>67</v>
      </c>
      <c r="B15" s="57" t="s">
        <v>203</v>
      </c>
      <c r="C15" s="63" t="s">
        <v>149</v>
      </c>
      <c r="D15" s="26">
        <v>527.79999999999995</v>
      </c>
      <c r="E15" s="82">
        <v>169.81</v>
      </c>
      <c r="F15" s="38">
        <f>D15-E15</f>
        <v>357.98999999999995</v>
      </c>
      <c r="G15" s="38"/>
      <c r="H15" s="38"/>
      <c r="I15" s="26"/>
      <c r="J15" s="26"/>
      <c r="K15" s="27"/>
      <c r="L15" s="70"/>
      <c r="M15" s="89"/>
    </row>
    <row r="16" spans="1:14" ht="21" customHeight="1" x14ac:dyDescent="0.25">
      <c r="A16" s="28" t="s">
        <v>199</v>
      </c>
      <c r="B16" s="58" t="s">
        <v>205</v>
      </c>
      <c r="C16" s="63" t="s">
        <v>149</v>
      </c>
      <c r="D16" s="26">
        <v>173.2</v>
      </c>
      <c r="E16" s="82">
        <v>211.18</v>
      </c>
      <c r="F16" s="38">
        <f>D16-E16</f>
        <v>-37.980000000000018</v>
      </c>
      <c r="G16" s="38"/>
      <c r="H16" s="38"/>
      <c r="I16" s="26"/>
      <c r="J16" s="26"/>
      <c r="K16" s="27"/>
      <c r="L16" s="73" t="s">
        <v>200</v>
      </c>
      <c r="M16" s="92"/>
    </row>
    <row r="17" spans="1:13" ht="20.100000000000001" customHeight="1" x14ac:dyDescent="0.25">
      <c r="A17" s="77" t="s">
        <v>201</v>
      </c>
      <c r="B17" s="95" t="s">
        <v>262</v>
      </c>
      <c r="C17" s="96"/>
      <c r="D17" s="96"/>
      <c r="E17" s="96"/>
      <c r="F17" s="96"/>
      <c r="G17" s="96"/>
      <c r="H17" s="96"/>
      <c r="I17" s="96"/>
      <c r="J17" s="96"/>
      <c r="K17" s="97"/>
      <c r="L17" s="80"/>
    </row>
    <row r="18" spans="1:13" ht="21" customHeight="1" x14ac:dyDescent="0.25">
      <c r="A18" s="28" t="s">
        <v>69</v>
      </c>
      <c r="B18" s="56" t="s">
        <v>206</v>
      </c>
      <c r="C18" s="63" t="s">
        <v>149</v>
      </c>
      <c r="D18" s="30">
        <v>100.9</v>
      </c>
      <c r="E18" s="38">
        <v>0</v>
      </c>
      <c r="F18" s="64">
        <f>D18-E18</f>
        <v>100.9</v>
      </c>
      <c r="G18" s="38"/>
      <c r="H18" s="38"/>
      <c r="I18" s="26"/>
      <c r="J18" s="26"/>
      <c r="K18" s="27"/>
      <c r="L18" s="70"/>
    </row>
    <row r="19" spans="1:13" ht="22.5" customHeight="1" x14ac:dyDescent="0.25">
      <c r="A19" s="77" t="s">
        <v>202</v>
      </c>
      <c r="B19" s="95" t="s">
        <v>261</v>
      </c>
      <c r="C19" s="96"/>
      <c r="D19" s="96"/>
      <c r="E19" s="96"/>
      <c r="F19" s="96"/>
      <c r="G19" s="96"/>
      <c r="H19" s="96"/>
      <c r="I19" s="96"/>
      <c r="J19" s="96"/>
      <c r="K19" s="97"/>
      <c r="L19" s="80"/>
      <c r="M19" s="23"/>
    </row>
    <row r="20" spans="1:13" ht="22.5" customHeight="1" x14ac:dyDescent="0.25">
      <c r="A20" s="28" t="s">
        <v>71</v>
      </c>
      <c r="B20" s="57" t="s">
        <v>207</v>
      </c>
      <c r="C20" s="63" t="s">
        <v>149</v>
      </c>
      <c r="D20" s="26">
        <v>70.72</v>
      </c>
      <c r="E20" s="38">
        <v>0</v>
      </c>
      <c r="F20" s="38">
        <f>D20-E20</f>
        <v>70.72</v>
      </c>
      <c r="G20" s="38"/>
      <c r="H20" s="38"/>
      <c r="I20" s="26"/>
      <c r="J20" s="26"/>
      <c r="K20" s="27"/>
      <c r="L20" s="70"/>
    </row>
    <row r="21" spans="1:13" ht="20.100000000000001" customHeight="1" x14ac:dyDescent="0.25">
      <c r="A21" s="77" t="s">
        <v>208</v>
      </c>
      <c r="B21" s="95" t="s">
        <v>267</v>
      </c>
      <c r="C21" s="96"/>
      <c r="D21" s="96"/>
      <c r="E21" s="96"/>
      <c r="F21" s="96"/>
      <c r="G21" s="96"/>
      <c r="H21" s="96"/>
      <c r="I21" s="96"/>
      <c r="J21" s="96"/>
      <c r="K21" s="97"/>
      <c r="L21" s="80"/>
    </row>
    <row r="22" spans="1:13" ht="20.100000000000001" customHeight="1" x14ac:dyDescent="0.25">
      <c r="A22" s="28" t="s">
        <v>73</v>
      </c>
      <c r="B22" s="57" t="s">
        <v>207</v>
      </c>
      <c r="C22" s="63" t="s">
        <v>149</v>
      </c>
      <c r="D22" s="26">
        <v>29.86</v>
      </c>
      <c r="E22" s="38">
        <v>0</v>
      </c>
      <c r="F22" s="38">
        <f>D22-E22</f>
        <v>29.86</v>
      </c>
      <c r="G22" s="38"/>
      <c r="H22" s="38"/>
      <c r="I22" s="26"/>
      <c r="J22" s="26"/>
      <c r="K22" s="27"/>
      <c r="L22" s="70"/>
    </row>
    <row r="23" spans="1:13" ht="20.100000000000001" customHeight="1" x14ac:dyDescent="0.25">
      <c r="A23" s="77" t="s">
        <v>209</v>
      </c>
      <c r="B23" s="95" t="s">
        <v>260</v>
      </c>
      <c r="C23" s="96"/>
      <c r="D23" s="96"/>
      <c r="E23" s="96"/>
      <c r="F23" s="96"/>
      <c r="G23" s="96"/>
      <c r="H23" s="96"/>
      <c r="I23" s="96"/>
      <c r="J23" s="96"/>
      <c r="K23" s="97"/>
      <c r="L23" s="80"/>
    </row>
    <row r="24" spans="1:13" ht="20.100000000000001" customHeight="1" x14ac:dyDescent="0.25">
      <c r="A24" s="28" t="s">
        <v>86</v>
      </c>
      <c r="B24" s="57" t="s">
        <v>210</v>
      </c>
      <c r="C24" s="63" t="s">
        <v>149</v>
      </c>
      <c r="D24" s="81">
        <v>5.0999999999999996</v>
      </c>
      <c r="E24" s="38">
        <v>9.9600000000000009</v>
      </c>
      <c r="F24" s="38">
        <v>8.14</v>
      </c>
      <c r="G24" s="38"/>
      <c r="H24" s="38"/>
      <c r="I24" s="26"/>
      <c r="J24" s="26"/>
      <c r="K24" s="27"/>
      <c r="L24" s="73" t="s">
        <v>211</v>
      </c>
    </row>
    <row r="25" spans="1:13" ht="20.100000000000001" customHeight="1" x14ac:dyDescent="0.25">
      <c r="A25" s="77" t="s">
        <v>212</v>
      </c>
      <c r="B25" s="95" t="s">
        <v>259</v>
      </c>
      <c r="C25" s="96"/>
      <c r="D25" s="96"/>
      <c r="E25" s="96"/>
      <c r="F25" s="96"/>
      <c r="G25" s="96"/>
      <c r="H25" s="96"/>
      <c r="I25" s="96"/>
      <c r="J25" s="96"/>
      <c r="K25" s="97"/>
      <c r="L25" s="80"/>
    </row>
    <row r="26" spans="1:13" ht="20.100000000000001" customHeight="1" x14ac:dyDescent="0.25">
      <c r="A26" s="28" t="s">
        <v>103</v>
      </c>
      <c r="B26" s="57" t="s">
        <v>294</v>
      </c>
      <c r="C26" s="63" t="s">
        <v>149</v>
      </c>
      <c r="D26" s="26">
        <v>15.08</v>
      </c>
      <c r="E26" s="38">
        <v>0</v>
      </c>
      <c r="F26" s="38">
        <f>D26-E26</f>
        <v>15.08</v>
      </c>
      <c r="G26" s="38"/>
      <c r="H26" s="38"/>
      <c r="I26" s="26"/>
      <c r="J26" s="26"/>
      <c r="K26" s="27"/>
      <c r="L26" s="70"/>
    </row>
    <row r="27" spans="1:13" ht="20.100000000000001" customHeight="1" x14ac:dyDescent="0.25">
      <c r="A27" s="77" t="s">
        <v>213</v>
      </c>
      <c r="B27" s="95" t="s">
        <v>258</v>
      </c>
      <c r="C27" s="96"/>
      <c r="D27" s="96"/>
      <c r="E27" s="96"/>
      <c r="F27" s="96"/>
      <c r="G27" s="96"/>
      <c r="H27" s="96"/>
      <c r="I27" s="96"/>
      <c r="J27" s="96"/>
      <c r="K27" s="97"/>
      <c r="L27" s="80"/>
    </row>
    <row r="28" spans="1:13" ht="20.100000000000001" customHeight="1" x14ac:dyDescent="0.25">
      <c r="A28" s="28" t="s">
        <v>107</v>
      </c>
      <c r="B28" s="58" t="s">
        <v>214</v>
      </c>
      <c r="C28" s="63" t="s">
        <v>149</v>
      </c>
      <c r="D28" s="83">
        <v>113.7</v>
      </c>
      <c r="E28" s="84">
        <v>140.5</v>
      </c>
      <c r="F28" s="94">
        <v>5.5</v>
      </c>
      <c r="G28" s="51"/>
      <c r="H28" s="51"/>
      <c r="I28" s="26"/>
      <c r="J28" s="26"/>
      <c r="K28" s="52"/>
      <c r="L28" s="73" t="s">
        <v>215</v>
      </c>
    </row>
    <row r="29" spans="1:13" ht="20.100000000000001" customHeight="1" x14ac:dyDescent="0.25">
      <c r="A29" s="77" t="s">
        <v>216</v>
      </c>
      <c r="B29" s="95" t="s">
        <v>257</v>
      </c>
      <c r="C29" s="96"/>
      <c r="D29" s="96"/>
      <c r="E29" s="96"/>
      <c r="F29" s="96"/>
      <c r="G29" s="96"/>
      <c r="H29" s="96"/>
      <c r="I29" s="96"/>
      <c r="J29" s="96"/>
      <c r="K29" s="97"/>
      <c r="L29" s="80"/>
    </row>
    <row r="30" spans="1:13" ht="20.100000000000001" customHeight="1" x14ac:dyDescent="0.25">
      <c r="A30" s="28" t="s">
        <v>118</v>
      </c>
      <c r="B30" s="57" t="s">
        <v>210</v>
      </c>
      <c r="C30" s="63" t="s">
        <v>149</v>
      </c>
      <c r="D30" s="26">
        <v>74.8</v>
      </c>
      <c r="E30" s="38">
        <v>0</v>
      </c>
      <c r="F30" s="38">
        <f>D30-E30</f>
        <v>74.8</v>
      </c>
      <c r="G30" s="38"/>
      <c r="H30" s="38"/>
      <c r="I30" s="26"/>
      <c r="J30" s="26"/>
      <c r="K30" s="27"/>
      <c r="L30" s="70"/>
    </row>
    <row r="31" spans="1:13" s="45" customFormat="1" ht="20.100000000000001" customHeight="1" x14ac:dyDescent="0.25">
      <c r="A31" s="77" t="s">
        <v>217</v>
      </c>
      <c r="B31" s="95" t="s">
        <v>256</v>
      </c>
      <c r="C31" s="96"/>
      <c r="D31" s="96"/>
      <c r="E31" s="96"/>
      <c r="F31" s="96"/>
      <c r="G31" s="96"/>
      <c r="H31" s="96"/>
      <c r="I31" s="96"/>
      <c r="J31" s="96"/>
      <c r="K31" s="97"/>
      <c r="L31" s="80"/>
    </row>
    <row r="32" spans="1:13" ht="20.100000000000001" customHeight="1" x14ac:dyDescent="0.25">
      <c r="A32" s="28" t="s">
        <v>122</v>
      </c>
      <c r="B32" s="58" t="s">
        <v>218</v>
      </c>
      <c r="C32" s="63" t="s">
        <v>144</v>
      </c>
      <c r="D32" s="29">
        <v>304</v>
      </c>
      <c r="E32" s="85">
        <v>206</v>
      </c>
      <c r="F32" s="61">
        <f>D32-E32</f>
        <v>98</v>
      </c>
      <c r="G32" s="38"/>
      <c r="H32" s="38"/>
      <c r="I32" s="26"/>
      <c r="J32" s="26"/>
      <c r="K32" s="27"/>
      <c r="L32" s="73" t="s">
        <v>252</v>
      </c>
    </row>
    <row r="33" spans="1:12" ht="20.100000000000001" customHeight="1" x14ac:dyDescent="0.25">
      <c r="A33" s="77" t="s">
        <v>219</v>
      </c>
      <c r="B33" s="95" t="s">
        <v>255</v>
      </c>
      <c r="C33" s="96"/>
      <c r="D33" s="96"/>
      <c r="E33" s="96"/>
      <c r="F33" s="96"/>
      <c r="G33" s="96"/>
      <c r="H33" s="96"/>
      <c r="I33" s="96"/>
      <c r="J33" s="96"/>
      <c r="K33" s="97"/>
      <c r="L33" s="80"/>
    </row>
    <row r="34" spans="1:12" ht="20.100000000000001" customHeight="1" x14ac:dyDescent="0.25">
      <c r="A34" s="28" t="s">
        <v>124</v>
      </c>
      <c r="B34" s="58" t="s">
        <v>220</v>
      </c>
      <c r="C34" s="63" t="s">
        <v>144</v>
      </c>
      <c r="D34" s="26">
        <v>2</v>
      </c>
      <c r="E34" s="38">
        <v>0</v>
      </c>
      <c r="F34" s="86">
        <f t="shared" ref="F34:F39" si="0">D34-E34</f>
        <v>2</v>
      </c>
      <c r="G34" s="38"/>
      <c r="H34" s="38"/>
      <c r="I34" s="26"/>
      <c r="J34" s="26"/>
      <c r="K34" s="27"/>
      <c r="L34" s="70"/>
    </row>
    <row r="35" spans="1:12" ht="20.100000000000001" customHeight="1" x14ac:dyDescent="0.25">
      <c r="A35" s="28" t="s">
        <v>223</v>
      </c>
      <c r="B35" s="58" t="s">
        <v>221</v>
      </c>
      <c r="C35" s="63" t="s">
        <v>144</v>
      </c>
      <c r="D35" s="26">
        <v>2</v>
      </c>
      <c r="E35" s="38">
        <v>0</v>
      </c>
      <c r="F35" s="86">
        <f t="shared" si="0"/>
        <v>2</v>
      </c>
      <c r="G35" s="38"/>
      <c r="H35" s="38"/>
      <c r="I35" s="26"/>
      <c r="J35" s="26"/>
      <c r="K35" s="27"/>
      <c r="L35" s="71"/>
    </row>
    <row r="36" spans="1:12" ht="20.100000000000001" customHeight="1" x14ac:dyDescent="0.25">
      <c r="A36" s="28" t="s">
        <v>224</v>
      </c>
      <c r="B36" s="57" t="s">
        <v>222</v>
      </c>
      <c r="C36" s="63" t="s">
        <v>144</v>
      </c>
      <c r="D36" s="26">
        <v>2</v>
      </c>
      <c r="E36" s="38">
        <v>0</v>
      </c>
      <c r="F36" s="86">
        <f t="shared" si="0"/>
        <v>2</v>
      </c>
      <c r="G36" s="38"/>
      <c r="H36" s="38"/>
      <c r="I36" s="26"/>
      <c r="J36" s="26"/>
      <c r="K36" s="27"/>
      <c r="L36" s="70"/>
    </row>
    <row r="37" spans="1:12" ht="20.100000000000001" customHeight="1" x14ac:dyDescent="0.25">
      <c r="A37" s="28" t="s">
        <v>226</v>
      </c>
      <c r="B37" s="57" t="s">
        <v>290</v>
      </c>
      <c r="C37" s="63" t="s">
        <v>144</v>
      </c>
      <c r="D37" s="26">
        <v>1</v>
      </c>
      <c r="E37" s="38">
        <v>0</v>
      </c>
      <c r="F37" s="86">
        <f t="shared" si="0"/>
        <v>1</v>
      </c>
      <c r="G37" s="38"/>
      <c r="H37" s="38"/>
      <c r="I37" s="26"/>
      <c r="J37" s="26"/>
      <c r="K37" s="27"/>
      <c r="L37" s="70"/>
    </row>
    <row r="38" spans="1:12" ht="20.100000000000001" customHeight="1" x14ac:dyDescent="0.25">
      <c r="A38" s="28" t="s">
        <v>288</v>
      </c>
      <c r="B38" s="57" t="s">
        <v>291</v>
      </c>
      <c r="C38" s="63" t="s">
        <v>144</v>
      </c>
      <c r="D38" s="26">
        <v>3</v>
      </c>
      <c r="E38" s="38">
        <v>0</v>
      </c>
      <c r="F38" s="86">
        <f t="shared" si="0"/>
        <v>3</v>
      </c>
      <c r="G38" s="38"/>
      <c r="H38" s="38"/>
      <c r="I38" s="26"/>
      <c r="J38" s="26"/>
      <c r="K38" s="27"/>
      <c r="L38" s="70"/>
    </row>
    <row r="39" spans="1:12" ht="20.100000000000001" customHeight="1" x14ac:dyDescent="0.25">
      <c r="A39" s="28" t="s">
        <v>289</v>
      </c>
      <c r="B39" s="57" t="s">
        <v>225</v>
      </c>
      <c r="C39" s="63" t="s">
        <v>149</v>
      </c>
      <c r="D39" s="26">
        <v>18.63</v>
      </c>
      <c r="E39" s="38">
        <v>0</v>
      </c>
      <c r="F39" s="38">
        <f t="shared" si="0"/>
        <v>18.63</v>
      </c>
      <c r="G39" s="38"/>
      <c r="H39" s="38"/>
      <c r="I39" s="26"/>
      <c r="J39" s="26"/>
      <c r="K39" s="27"/>
      <c r="L39" s="70"/>
    </row>
    <row r="40" spans="1:12" ht="20.100000000000001" customHeight="1" x14ac:dyDescent="0.25">
      <c r="A40" s="77" t="s">
        <v>227</v>
      </c>
      <c r="B40" s="95" t="s">
        <v>254</v>
      </c>
      <c r="C40" s="96"/>
      <c r="D40" s="96"/>
      <c r="E40" s="96"/>
      <c r="F40" s="96"/>
      <c r="G40" s="96"/>
      <c r="H40" s="96"/>
      <c r="I40" s="96"/>
      <c r="J40" s="96"/>
      <c r="K40" s="97"/>
      <c r="L40" s="80"/>
    </row>
    <row r="41" spans="1:12" ht="20.100000000000001" customHeight="1" x14ac:dyDescent="0.25">
      <c r="A41" s="28" t="s">
        <v>231</v>
      </c>
      <c r="B41" s="58" t="s">
        <v>228</v>
      </c>
      <c r="C41" s="63" t="s">
        <v>144</v>
      </c>
      <c r="D41" s="26">
        <v>3</v>
      </c>
      <c r="E41" s="38">
        <v>0</v>
      </c>
      <c r="F41" s="38">
        <f>D41-E41</f>
        <v>3</v>
      </c>
      <c r="G41" s="38"/>
      <c r="H41" s="38"/>
      <c r="I41" s="26"/>
      <c r="J41" s="26"/>
      <c r="K41" s="27"/>
      <c r="L41" s="70"/>
    </row>
    <row r="42" spans="1:12" ht="20.100000000000001" customHeight="1" x14ac:dyDescent="0.25">
      <c r="A42" s="28" t="s">
        <v>232</v>
      </c>
      <c r="B42" s="58" t="s">
        <v>229</v>
      </c>
      <c r="C42" s="63" t="s">
        <v>144</v>
      </c>
      <c r="D42" s="26">
        <v>3</v>
      </c>
      <c r="E42" s="38">
        <v>0</v>
      </c>
      <c r="F42" s="38">
        <f>D42-E42</f>
        <v>3</v>
      </c>
      <c r="G42" s="38"/>
      <c r="H42" s="38"/>
      <c r="I42" s="26"/>
      <c r="J42" s="26"/>
      <c r="K42" s="27"/>
      <c r="L42" s="70"/>
    </row>
    <row r="43" spans="1:12" ht="20.100000000000001" customHeight="1" x14ac:dyDescent="0.25">
      <c r="A43" s="28" t="s">
        <v>233</v>
      </c>
      <c r="B43" s="58" t="s">
        <v>230</v>
      </c>
      <c r="C43" s="63" t="s">
        <v>144</v>
      </c>
      <c r="D43" s="26">
        <v>1</v>
      </c>
      <c r="E43" s="38">
        <v>0</v>
      </c>
      <c r="F43" s="38">
        <f>D43-E43</f>
        <v>1</v>
      </c>
      <c r="G43" s="38"/>
      <c r="H43" s="38"/>
      <c r="I43" s="26"/>
      <c r="J43" s="26"/>
      <c r="K43" s="27"/>
      <c r="L43" s="71"/>
    </row>
    <row r="44" spans="1:12" ht="20.100000000000001" customHeight="1" x14ac:dyDescent="0.25">
      <c r="A44" s="28" t="s">
        <v>234</v>
      </c>
      <c r="B44" s="57" t="s">
        <v>225</v>
      </c>
      <c r="C44" s="63" t="s">
        <v>149</v>
      </c>
      <c r="D44" s="26">
        <v>30</v>
      </c>
      <c r="E44" s="38">
        <v>0</v>
      </c>
      <c r="F44" s="38">
        <f>D44-E44</f>
        <v>30</v>
      </c>
      <c r="G44" s="38"/>
      <c r="H44" s="38"/>
      <c r="I44" s="26"/>
      <c r="J44" s="26"/>
      <c r="K44" s="27"/>
      <c r="L44" s="71"/>
    </row>
    <row r="45" spans="1:12" ht="20.100000000000001" customHeight="1" x14ac:dyDescent="0.25">
      <c r="A45" s="77" t="s">
        <v>235</v>
      </c>
      <c r="B45" s="95" t="s">
        <v>287</v>
      </c>
      <c r="C45" s="96"/>
      <c r="D45" s="96"/>
      <c r="E45" s="96"/>
      <c r="F45" s="96"/>
      <c r="G45" s="96"/>
      <c r="H45" s="96"/>
      <c r="I45" s="96"/>
      <c r="J45" s="96"/>
      <c r="K45" s="97"/>
      <c r="L45" s="80"/>
    </row>
    <row r="46" spans="1:12" ht="20.100000000000001" customHeight="1" x14ac:dyDescent="0.25">
      <c r="A46" s="28" t="s">
        <v>238</v>
      </c>
      <c r="B46" s="57" t="s">
        <v>220</v>
      </c>
      <c r="C46" s="63" t="s">
        <v>144</v>
      </c>
      <c r="D46" s="87">
        <v>1</v>
      </c>
      <c r="E46" s="38">
        <v>0</v>
      </c>
      <c r="F46" s="65">
        <f t="shared" ref="F46:F55" si="1">D46-E46</f>
        <v>1</v>
      </c>
      <c r="G46" s="38"/>
      <c r="H46" s="38"/>
      <c r="I46" s="26"/>
      <c r="J46" s="26"/>
      <c r="K46" s="27"/>
      <c r="L46" s="70"/>
    </row>
    <row r="47" spans="1:12" ht="20.100000000000001" customHeight="1" x14ac:dyDescent="0.25">
      <c r="A47" s="28" t="s">
        <v>239</v>
      </c>
      <c r="B47" s="57" t="s">
        <v>222</v>
      </c>
      <c r="C47" s="63" t="s">
        <v>144</v>
      </c>
      <c r="D47" s="26">
        <v>3</v>
      </c>
      <c r="E47" s="38">
        <v>0</v>
      </c>
      <c r="F47" s="65">
        <f t="shared" si="1"/>
        <v>3</v>
      </c>
      <c r="G47" s="38"/>
      <c r="H47" s="38"/>
      <c r="I47" s="26"/>
      <c r="J47" s="26"/>
      <c r="K47" s="27"/>
      <c r="L47" s="70"/>
    </row>
    <row r="48" spans="1:12" ht="20.100000000000001" customHeight="1" x14ac:dyDescent="0.25">
      <c r="A48" s="28" t="s">
        <v>240</v>
      </c>
      <c r="B48" s="57" t="s">
        <v>237</v>
      </c>
      <c r="C48" s="63" t="s">
        <v>144</v>
      </c>
      <c r="D48" s="87">
        <v>1</v>
      </c>
      <c r="E48" s="38">
        <v>0</v>
      </c>
      <c r="F48" s="65">
        <f t="shared" si="1"/>
        <v>1</v>
      </c>
      <c r="G48" s="38"/>
      <c r="H48" s="38"/>
      <c r="I48" s="26"/>
      <c r="J48" s="26"/>
      <c r="K48" s="27"/>
      <c r="L48" s="70"/>
    </row>
    <row r="49" spans="1:13" ht="20.100000000000001" customHeight="1" x14ac:dyDescent="0.25">
      <c r="A49" s="28" t="s">
        <v>241</v>
      </c>
      <c r="B49" s="57" t="s">
        <v>277</v>
      </c>
      <c r="C49" s="63" t="s">
        <v>144</v>
      </c>
      <c r="D49" s="87">
        <v>13</v>
      </c>
      <c r="E49" s="38">
        <v>0</v>
      </c>
      <c r="F49" s="65">
        <f t="shared" si="1"/>
        <v>13</v>
      </c>
      <c r="G49" s="38"/>
      <c r="H49" s="38"/>
      <c r="I49" s="26"/>
      <c r="J49" s="26"/>
      <c r="K49" s="27"/>
      <c r="L49" s="63" t="s">
        <v>286</v>
      </c>
    </row>
    <row r="50" spans="1:13" ht="20.100000000000001" customHeight="1" x14ac:dyDescent="0.25">
      <c r="A50" s="28" t="s">
        <v>242</v>
      </c>
      <c r="B50" s="57" t="s">
        <v>278</v>
      </c>
      <c r="C50" s="63" t="s">
        <v>144</v>
      </c>
      <c r="D50" s="26">
        <v>3</v>
      </c>
      <c r="E50" s="38">
        <v>0</v>
      </c>
      <c r="F50" s="65">
        <f t="shared" si="1"/>
        <v>3</v>
      </c>
      <c r="G50" s="38"/>
      <c r="H50" s="38"/>
      <c r="I50" s="26"/>
      <c r="J50" s="26"/>
      <c r="K50" s="27"/>
      <c r="L50" s="70"/>
    </row>
    <row r="51" spans="1:13" ht="20.100000000000001" customHeight="1" x14ac:dyDescent="0.25">
      <c r="A51" s="28" t="s">
        <v>243</v>
      </c>
      <c r="B51" s="57" t="s">
        <v>279</v>
      </c>
      <c r="C51" s="63" t="s">
        <v>144</v>
      </c>
      <c r="D51" s="87">
        <v>10</v>
      </c>
      <c r="E51" s="38">
        <v>0</v>
      </c>
      <c r="F51" s="65">
        <f t="shared" si="1"/>
        <v>10</v>
      </c>
      <c r="G51" s="38"/>
      <c r="H51" s="38"/>
      <c r="I51" s="26"/>
      <c r="J51" s="26"/>
      <c r="K51" s="27"/>
      <c r="L51" s="70"/>
    </row>
    <row r="52" spans="1:13" ht="20.100000000000001" customHeight="1" x14ac:dyDescent="0.25">
      <c r="A52" s="28" t="s">
        <v>244</v>
      </c>
      <c r="B52" s="57" t="s">
        <v>280</v>
      </c>
      <c r="C52" s="63" t="s">
        <v>149</v>
      </c>
      <c r="D52" s="87">
        <v>0.4</v>
      </c>
      <c r="E52" s="38">
        <v>0</v>
      </c>
      <c r="F52" s="65">
        <f t="shared" si="1"/>
        <v>0.4</v>
      </c>
      <c r="G52" s="38"/>
      <c r="H52" s="38"/>
      <c r="I52" s="26"/>
      <c r="J52" s="26"/>
      <c r="K52" s="27"/>
      <c r="L52" s="70"/>
    </row>
    <row r="53" spans="1:13" ht="20.100000000000001" customHeight="1" x14ac:dyDescent="0.25">
      <c r="A53" s="28" t="s">
        <v>245</v>
      </c>
      <c r="B53" s="57" t="s">
        <v>281</v>
      </c>
      <c r="C53" s="63" t="s">
        <v>149</v>
      </c>
      <c r="D53" s="87">
        <v>2.8</v>
      </c>
      <c r="E53" s="38">
        <v>0</v>
      </c>
      <c r="F53" s="65">
        <f t="shared" si="1"/>
        <v>2.8</v>
      </c>
      <c r="G53" s="38"/>
      <c r="H53" s="38"/>
      <c r="I53" s="26"/>
      <c r="J53" s="26"/>
      <c r="K53" s="27"/>
      <c r="L53" s="70"/>
    </row>
    <row r="54" spans="1:13" ht="20.100000000000001" customHeight="1" x14ac:dyDescent="0.25">
      <c r="A54" s="28" t="s">
        <v>246</v>
      </c>
      <c r="B54" s="57" t="s">
        <v>282</v>
      </c>
      <c r="C54" s="63" t="s">
        <v>166</v>
      </c>
      <c r="D54" s="87">
        <v>0.41</v>
      </c>
      <c r="E54" s="38">
        <v>0</v>
      </c>
      <c r="F54" s="65">
        <f t="shared" si="1"/>
        <v>0.41</v>
      </c>
      <c r="G54" s="38"/>
      <c r="H54" s="38"/>
      <c r="I54" s="26"/>
      <c r="J54" s="26"/>
      <c r="K54" s="27"/>
      <c r="L54" s="70"/>
    </row>
    <row r="55" spans="1:13" ht="20.100000000000001" customHeight="1" x14ac:dyDescent="0.25">
      <c r="A55" s="28" t="s">
        <v>284</v>
      </c>
      <c r="B55" s="57" t="s">
        <v>283</v>
      </c>
      <c r="C55" s="63" t="s">
        <v>149</v>
      </c>
      <c r="D55" s="87">
        <v>2.2000000000000002</v>
      </c>
      <c r="E55" s="38">
        <v>0</v>
      </c>
      <c r="F55" s="65">
        <f t="shared" si="1"/>
        <v>2.2000000000000002</v>
      </c>
      <c r="G55" s="38"/>
      <c r="H55" s="38"/>
      <c r="I55" s="26"/>
      <c r="J55" s="26"/>
      <c r="K55" s="27"/>
      <c r="L55" s="70"/>
    </row>
    <row r="56" spans="1:13" ht="20.100000000000001" customHeight="1" x14ac:dyDescent="0.25">
      <c r="A56" s="28" t="s">
        <v>285</v>
      </c>
      <c r="B56" s="57" t="s">
        <v>225</v>
      </c>
      <c r="C56" s="63" t="s">
        <v>149</v>
      </c>
      <c r="D56" s="87">
        <v>45</v>
      </c>
      <c r="E56" s="79">
        <v>0</v>
      </c>
      <c r="F56" s="79">
        <f t="shared" ref="F56" si="2">D56-E56</f>
        <v>45</v>
      </c>
      <c r="G56" s="51"/>
      <c r="H56" s="51"/>
      <c r="I56" s="26"/>
      <c r="J56" s="26"/>
      <c r="K56" s="52"/>
      <c r="L56" s="70"/>
    </row>
    <row r="57" spans="1:13" ht="20.100000000000001" customHeight="1" x14ac:dyDescent="0.25">
      <c r="A57" s="77" t="s">
        <v>247</v>
      </c>
      <c r="B57" s="95" t="s">
        <v>253</v>
      </c>
      <c r="C57" s="96"/>
      <c r="D57" s="96"/>
      <c r="E57" s="96"/>
      <c r="F57" s="96"/>
      <c r="G57" s="96"/>
      <c r="H57" s="96"/>
      <c r="I57" s="96"/>
      <c r="J57" s="96"/>
      <c r="K57" s="97"/>
      <c r="L57" s="80"/>
    </row>
    <row r="58" spans="1:13" ht="20.100000000000001" customHeight="1" x14ac:dyDescent="0.25">
      <c r="A58" s="28" t="s">
        <v>248</v>
      </c>
      <c r="B58" s="59" t="s">
        <v>236</v>
      </c>
      <c r="C58" s="63" t="s">
        <v>144</v>
      </c>
      <c r="D58" s="87">
        <v>1</v>
      </c>
      <c r="E58" s="38">
        <v>0</v>
      </c>
      <c r="F58" s="79">
        <f t="shared" ref="F58:F63" si="3">D58-E58</f>
        <v>1</v>
      </c>
      <c r="G58" s="38"/>
      <c r="H58" s="38"/>
      <c r="I58" s="26"/>
      <c r="J58" s="26"/>
      <c r="K58" s="27"/>
      <c r="L58" s="88"/>
    </row>
    <row r="59" spans="1:13" ht="20.100000000000001" customHeight="1" x14ac:dyDescent="0.25">
      <c r="A59" s="28" t="s">
        <v>249</v>
      </c>
      <c r="B59" s="59" t="s">
        <v>268</v>
      </c>
      <c r="C59" s="63" t="s">
        <v>149</v>
      </c>
      <c r="D59" s="87">
        <v>0.5</v>
      </c>
      <c r="E59" s="38">
        <v>0</v>
      </c>
      <c r="F59" s="79">
        <f t="shared" si="3"/>
        <v>0.5</v>
      </c>
      <c r="G59" s="38"/>
      <c r="H59" s="38"/>
      <c r="I59" s="26"/>
      <c r="J59" s="26"/>
      <c r="K59" s="27"/>
      <c r="L59" s="88"/>
    </row>
    <row r="60" spans="1:13" ht="20.100000000000001" customHeight="1" x14ac:dyDescent="0.25">
      <c r="A60" s="28" t="s">
        <v>250</v>
      </c>
      <c r="B60" s="59" t="s">
        <v>270</v>
      </c>
      <c r="C60" s="63" t="s">
        <v>149</v>
      </c>
      <c r="D60" s="87">
        <v>0.6</v>
      </c>
      <c r="E60" s="38">
        <v>0</v>
      </c>
      <c r="F60" s="79">
        <f t="shared" si="3"/>
        <v>0.6</v>
      </c>
      <c r="G60" s="38"/>
      <c r="H60" s="38"/>
      <c r="I60" s="26"/>
      <c r="J60" s="26"/>
      <c r="K60" s="27"/>
      <c r="L60" s="88" t="s">
        <v>276</v>
      </c>
    </row>
    <row r="61" spans="1:13" ht="20.100000000000001" customHeight="1" x14ac:dyDescent="0.25">
      <c r="A61" s="28" t="s">
        <v>269</v>
      </c>
      <c r="B61" s="59" t="s">
        <v>271</v>
      </c>
      <c r="C61" s="63" t="s">
        <v>149</v>
      </c>
      <c r="D61" s="91">
        <v>0.05</v>
      </c>
      <c r="E61" s="38">
        <v>0</v>
      </c>
      <c r="F61" s="79">
        <f t="shared" si="3"/>
        <v>0.05</v>
      </c>
      <c r="G61" s="38"/>
      <c r="H61" s="38"/>
      <c r="I61" s="26"/>
      <c r="J61" s="26"/>
      <c r="K61" s="27"/>
      <c r="L61" s="88" t="s">
        <v>292</v>
      </c>
    </row>
    <row r="62" spans="1:13" ht="20.100000000000001" customHeight="1" x14ac:dyDescent="0.25">
      <c r="A62" s="28" t="s">
        <v>272</v>
      </c>
      <c r="B62" s="59" t="s">
        <v>274</v>
      </c>
      <c r="C62" s="63" t="s">
        <v>275</v>
      </c>
      <c r="D62" s="87">
        <v>1</v>
      </c>
      <c r="E62" s="38">
        <v>0</v>
      </c>
      <c r="F62" s="79">
        <f t="shared" si="3"/>
        <v>1</v>
      </c>
      <c r="G62" s="38"/>
      <c r="H62" s="38"/>
      <c r="I62" s="26"/>
      <c r="J62" s="26"/>
      <c r="K62" s="27"/>
      <c r="L62" s="88"/>
    </row>
    <row r="63" spans="1:13" ht="20.100000000000001" customHeight="1" x14ac:dyDescent="0.25">
      <c r="A63" s="28" t="s">
        <v>273</v>
      </c>
      <c r="B63" s="57" t="s">
        <v>225</v>
      </c>
      <c r="C63" s="63" t="s">
        <v>144</v>
      </c>
      <c r="D63" s="87">
        <v>11</v>
      </c>
      <c r="E63" s="79">
        <v>0</v>
      </c>
      <c r="F63" s="79">
        <f t="shared" si="3"/>
        <v>11</v>
      </c>
      <c r="G63" s="51"/>
      <c r="H63" s="51"/>
      <c r="I63" s="26"/>
      <c r="J63" s="26"/>
      <c r="K63" s="52"/>
      <c r="L63" s="70"/>
    </row>
    <row r="64" spans="1:13" ht="20.100000000000001" customHeight="1" x14ac:dyDescent="0.25">
      <c r="A64" s="28"/>
      <c r="B64" s="58"/>
      <c r="C64" s="54"/>
      <c r="D64" s="87"/>
      <c r="E64" s="66"/>
      <c r="F64" s="66"/>
      <c r="G64" s="38"/>
      <c r="H64" s="38"/>
      <c r="I64" s="26"/>
      <c r="J64" s="26"/>
      <c r="K64" s="27"/>
      <c r="L64" s="72"/>
      <c r="M64" s="23"/>
    </row>
    <row r="65" spans="1:12" ht="18" hidden="1" x14ac:dyDescent="0.25">
      <c r="A65" s="28" t="s">
        <v>173</v>
      </c>
      <c r="B65" s="24" t="s">
        <v>164</v>
      </c>
      <c r="C65" s="25" t="s">
        <v>170</v>
      </c>
      <c r="D65" s="31">
        <v>20.399999999999999</v>
      </c>
      <c r="E65" s="67"/>
      <c r="F65" s="67"/>
      <c r="G65" s="38">
        <v>4162.041666666667</v>
      </c>
      <c r="H65" s="38">
        <v>4675</v>
      </c>
      <c r="I65" s="26">
        <f t="shared" ref="I65:I72" si="4">D65*G65</f>
        <v>84905.65</v>
      </c>
      <c r="J65" s="26">
        <f t="shared" ref="J65:J72" si="5">D65*H65</f>
        <v>95370</v>
      </c>
      <c r="K65" s="27">
        <f t="shared" ref="K65:K72" si="6">I65+J65</f>
        <v>180275.65</v>
      </c>
      <c r="L65" s="70"/>
    </row>
    <row r="66" spans="1:12" ht="18" hidden="1" x14ac:dyDescent="0.25">
      <c r="A66" s="28" t="s">
        <v>174</v>
      </c>
      <c r="B66" s="24" t="s">
        <v>165</v>
      </c>
      <c r="C66" s="25" t="s">
        <v>170</v>
      </c>
      <c r="D66" s="31">
        <f>146.1+73.1+225.9+214.5</f>
        <v>659.6</v>
      </c>
      <c r="E66" s="67"/>
      <c r="F66" s="67"/>
      <c r="G66" s="38">
        <v>13489.5</v>
      </c>
      <c r="H66" s="38">
        <v>5375</v>
      </c>
      <c r="I66" s="26">
        <f t="shared" si="4"/>
        <v>8897674.2000000011</v>
      </c>
      <c r="J66" s="26">
        <f t="shared" si="5"/>
        <v>3545350</v>
      </c>
      <c r="K66" s="27">
        <f t="shared" si="6"/>
        <v>12443024.200000001</v>
      </c>
      <c r="L66" s="74"/>
    </row>
    <row r="67" spans="1:12" hidden="1" x14ac:dyDescent="0.25">
      <c r="A67" s="28" t="s">
        <v>175</v>
      </c>
      <c r="B67" s="43" t="s">
        <v>180</v>
      </c>
      <c r="C67" s="42" t="s">
        <v>157</v>
      </c>
      <c r="D67" s="44">
        <f>3.5+2.5</f>
        <v>6</v>
      </c>
      <c r="E67" s="68"/>
      <c r="F67" s="68"/>
      <c r="G67" s="38"/>
      <c r="H67" s="38"/>
      <c r="I67" s="26"/>
      <c r="J67" s="26"/>
      <c r="K67" s="27"/>
      <c r="L67" s="74"/>
    </row>
    <row r="68" spans="1:12" hidden="1" x14ac:dyDescent="0.25">
      <c r="A68" s="28" t="s">
        <v>176</v>
      </c>
      <c r="B68" s="43" t="s">
        <v>181</v>
      </c>
      <c r="C68" s="42" t="s">
        <v>157</v>
      </c>
      <c r="D68" s="44">
        <v>6.2</v>
      </c>
      <c r="E68" s="68"/>
      <c r="F68" s="68"/>
      <c r="G68" s="38"/>
      <c r="H68" s="38"/>
      <c r="I68" s="26"/>
      <c r="J68" s="26"/>
      <c r="K68" s="27"/>
      <c r="L68" s="74"/>
    </row>
    <row r="69" spans="1:12" hidden="1" x14ac:dyDescent="0.25">
      <c r="A69" s="28" t="s">
        <v>177</v>
      </c>
      <c r="B69" s="43" t="s">
        <v>182</v>
      </c>
      <c r="C69" s="42" t="s">
        <v>157</v>
      </c>
      <c r="D69" s="44">
        <v>15.8</v>
      </c>
      <c r="E69" s="68"/>
      <c r="F69" s="68"/>
      <c r="G69" s="38"/>
      <c r="H69" s="38"/>
      <c r="I69" s="26"/>
      <c r="J69" s="26"/>
      <c r="K69" s="27"/>
      <c r="L69" s="74"/>
    </row>
    <row r="70" spans="1:12" hidden="1" x14ac:dyDescent="0.25">
      <c r="A70" s="28" t="s">
        <v>178</v>
      </c>
      <c r="B70" s="43" t="s">
        <v>172</v>
      </c>
      <c r="C70" s="42" t="s">
        <v>166</v>
      </c>
      <c r="D70" s="44" t="s">
        <v>183</v>
      </c>
      <c r="E70" s="68"/>
      <c r="F70" s="68"/>
      <c r="G70" s="38"/>
      <c r="H70" s="38"/>
      <c r="I70" s="26"/>
      <c r="J70" s="26"/>
      <c r="K70" s="27"/>
      <c r="L70" s="74"/>
    </row>
    <row r="71" spans="1:12" ht="18" hidden="1" x14ac:dyDescent="0.25">
      <c r="A71" s="28" t="s">
        <v>184</v>
      </c>
      <c r="B71" s="24" t="s">
        <v>167</v>
      </c>
      <c r="C71" s="25" t="s">
        <v>171</v>
      </c>
      <c r="D71" s="31">
        <v>459.5</v>
      </c>
      <c r="E71" s="67"/>
      <c r="F71" s="67"/>
      <c r="G71" s="38">
        <v>248.33333333333334</v>
      </c>
      <c r="H71" s="38">
        <v>766.66666666666674</v>
      </c>
      <c r="I71" s="26">
        <f t="shared" si="4"/>
        <v>114109.16666666667</v>
      </c>
      <c r="J71" s="26">
        <f t="shared" si="5"/>
        <v>352283.33333333337</v>
      </c>
      <c r="K71" s="27">
        <f t="shared" si="6"/>
        <v>466392.50000000006</v>
      </c>
      <c r="L71" s="70"/>
    </row>
    <row r="72" spans="1:12" ht="18" hidden="1" x14ac:dyDescent="0.25">
      <c r="A72" s="28" t="s">
        <v>185</v>
      </c>
      <c r="B72" s="24" t="s">
        <v>168</v>
      </c>
      <c r="C72" s="25" t="s">
        <v>170</v>
      </c>
      <c r="D72" s="31">
        <v>0.05</v>
      </c>
      <c r="E72" s="67"/>
      <c r="F72" s="67"/>
      <c r="G72" s="38">
        <v>11875</v>
      </c>
      <c r="H72" s="38">
        <v>12875</v>
      </c>
      <c r="I72" s="26">
        <f t="shared" si="4"/>
        <v>593.75</v>
      </c>
      <c r="J72" s="26">
        <f t="shared" si="5"/>
        <v>643.75</v>
      </c>
      <c r="K72" s="27">
        <f t="shared" si="6"/>
        <v>1237.5</v>
      </c>
      <c r="L72" s="70"/>
    </row>
    <row r="73" spans="1:12" hidden="1" x14ac:dyDescent="0.25">
      <c r="A73" s="28" t="s">
        <v>186</v>
      </c>
      <c r="B73" s="24" t="s">
        <v>169</v>
      </c>
      <c r="C73" s="25" t="s">
        <v>154</v>
      </c>
      <c r="D73" s="31">
        <f>2068+2132</f>
        <v>4200</v>
      </c>
      <c r="E73" s="67"/>
      <c r="F73" s="67"/>
      <c r="G73" s="38">
        <v>291.66666666666669</v>
      </c>
      <c r="H73" s="38">
        <v>345</v>
      </c>
      <c r="I73" s="26">
        <f t="shared" ref="I73" si="7">D73*G73</f>
        <v>1225000</v>
      </c>
      <c r="J73" s="26">
        <f t="shared" ref="J73" si="8">D73*H73</f>
        <v>1449000</v>
      </c>
      <c r="K73" s="27">
        <f t="shared" ref="K73" si="9">I73+J73</f>
        <v>2674000</v>
      </c>
      <c r="L73" s="70"/>
    </row>
    <row r="74" spans="1:12" ht="18" hidden="1" x14ac:dyDescent="0.25">
      <c r="A74" s="28" t="s">
        <v>187</v>
      </c>
      <c r="B74" s="46" t="s">
        <v>179</v>
      </c>
      <c r="C74" s="42" t="s">
        <v>170</v>
      </c>
      <c r="D74" s="44">
        <f>14.6+15.1</f>
        <v>29.7</v>
      </c>
      <c r="E74" s="44"/>
      <c r="F74" s="44"/>
      <c r="G74" s="26"/>
      <c r="H74" s="26"/>
      <c r="I74" s="26"/>
      <c r="J74" s="26"/>
      <c r="K74" s="27"/>
      <c r="L74" s="70"/>
    </row>
    <row r="75" spans="1:12" s="32" customFormat="1" ht="14.25" x14ac:dyDescent="0.2">
      <c r="A75" s="105" t="s">
        <v>251</v>
      </c>
      <c r="B75" s="106"/>
      <c r="C75" s="106"/>
      <c r="D75" s="106"/>
      <c r="E75" s="106"/>
      <c r="F75" s="106"/>
      <c r="G75" s="106"/>
      <c r="H75" s="106"/>
      <c r="I75" s="106"/>
      <c r="J75" s="107"/>
      <c r="K75" s="52"/>
      <c r="L75" s="75"/>
    </row>
    <row r="76" spans="1:12" s="32" customFormat="1" ht="14.25" x14ac:dyDescent="0.2">
      <c r="A76" s="105" t="s">
        <v>162</v>
      </c>
      <c r="B76" s="106"/>
      <c r="C76" s="106"/>
      <c r="D76" s="106"/>
      <c r="E76" s="106"/>
      <c r="F76" s="106"/>
      <c r="G76" s="106"/>
      <c r="H76" s="106"/>
      <c r="I76" s="106"/>
      <c r="J76" s="107"/>
      <c r="K76" s="52"/>
      <c r="L76" s="75"/>
    </row>
    <row r="77" spans="1:12" x14ac:dyDescent="0.25">
      <c r="A77" s="105" t="s">
        <v>163</v>
      </c>
      <c r="B77" s="106"/>
      <c r="C77" s="106"/>
      <c r="D77" s="106"/>
      <c r="E77" s="106"/>
      <c r="F77" s="106"/>
      <c r="G77" s="106"/>
      <c r="H77" s="106"/>
      <c r="I77" s="106"/>
      <c r="J77" s="107"/>
      <c r="K77" s="52"/>
      <c r="L77" s="70"/>
    </row>
  </sheetData>
  <autoFilter ref="A4:M77"/>
  <mergeCells count="31">
    <mergeCell ref="A1:L1"/>
    <mergeCell ref="A77:J77"/>
    <mergeCell ref="A76:J76"/>
    <mergeCell ref="A75:J75"/>
    <mergeCell ref="A2:A3"/>
    <mergeCell ref="B2:B3"/>
    <mergeCell ref="D2:D3"/>
    <mergeCell ref="C2:C3"/>
    <mergeCell ref="G2:H2"/>
    <mergeCell ref="I2:J2"/>
    <mergeCell ref="B5:K5"/>
    <mergeCell ref="E2:E3"/>
    <mergeCell ref="F2:F3"/>
    <mergeCell ref="B17:K17"/>
    <mergeCell ref="B40:K40"/>
    <mergeCell ref="B19:K19"/>
    <mergeCell ref="B21:K21"/>
    <mergeCell ref="B23:K23"/>
    <mergeCell ref="L2:L3"/>
    <mergeCell ref="B8:K8"/>
    <mergeCell ref="B11:K11"/>
    <mergeCell ref="L12:L13"/>
    <mergeCell ref="B14:K14"/>
    <mergeCell ref="K2:K3"/>
    <mergeCell ref="B45:K45"/>
    <mergeCell ref="B57:K57"/>
    <mergeCell ref="B25:K25"/>
    <mergeCell ref="B27:K27"/>
    <mergeCell ref="B29:K29"/>
    <mergeCell ref="B31:K31"/>
    <mergeCell ref="B33:K33"/>
  </mergeCells>
  <phoneticPr fontId="5" type="noConversion"/>
  <pageMargins left="0.7" right="0.7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zoomScale="85" zoomScaleNormal="85" workbookViewId="0">
      <selection activeCell="H12" sqref="H12:H18"/>
    </sheetView>
  </sheetViews>
  <sheetFormatPr defaultRowHeight="15" x14ac:dyDescent="0.25"/>
  <cols>
    <col min="1" max="1" width="6.85546875" style="3" customWidth="1"/>
    <col min="2" max="2" width="76.7109375" style="1" customWidth="1"/>
    <col min="3" max="3" width="16.140625" style="2" customWidth="1"/>
    <col min="4" max="7" width="12" style="2" customWidth="1"/>
    <col min="8" max="8" width="15" style="21" customWidth="1"/>
    <col min="9" max="9" width="17.5703125" style="21" customWidth="1"/>
    <col min="10" max="10" width="13.7109375" customWidth="1"/>
    <col min="11" max="11" width="22.85546875" customWidth="1"/>
  </cols>
  <sheetData>
    <row r="1" spans="1:11" ht="37.15" customHeight="1" x14ac:dyDescent="0.25">
      <c r="A1" s="120" t="s">
        <v>138</v>
      </c>
      <c r="B1" s="120"/>
      <c r="C1" s="120"/>
      <c r="D1" s="120"/>
      <c r="E1" s="120"/>
      <c r="F1" s="120"/>
      <c r="G1" s="120"/>
      <c r="H1" s="120"/>
      <c r="I1" s="120"/>
    </row>
    <row r="2" spans="1:11" s="17" customFormat="1" ht="45" x14ac:dyDescent="0.25">
      <c r="A2" s="16" t="s">
        <v>134</v>
      </c>
      <c r="B2" s="15" t="s">
        <v>133</v>
      </c>
      <c r="C2" s="16" t="s">
        <v>129</v>
      </c>
      <c r="D2" s="16" t="s">
        <v>130</v>
      </c>
      <c r="E2" s="16" t="s">
        <v>131</v>
      </c>
      <c r="F2" s="16" t="s">
        <v>139</v>
      </c>
      <c r="G2" s="16" t="s">
        <v>141</v>
      </c>
      <c r="H2" s="19" t="s">
        <v>140</v>
      </c>
      <c r="I2" s="19" t="s">
        <v>137</v>
      </c>
      <c r="J2" s="18" t="s">
        <v>143</v>
      </c>
    </row>
    <row r="3" spans="1:11" x14ac:dyDescent="0.25">
      <c r="A3" s="12">
        <v>1</v>
      </c>
      <c r="B3" s="5" t="s">
        <v>23</v>
      </c>
      <c r="C3" s="13" t="s">
        <v>135</v>
      </c>
      <c r="D3" s="13"/>
      <c r="E3" s="13"/>
      <c r="F3" s="13"/>
      <c r="G3" s="13"/>
      <c r="H3" s="20"/>
      <c r="I3" s="20"/>
    </row>
    <row r="4" spans="1:11" x14ac:dyDescent="0.25">
      <c r="A4" s="6" t="s">
        <v>62</v>
      </c>
      <c r="B4" s="7" t="s">
        <v>29</v>
      </c>
      <c r="C4" s="13" t="s">
        <v>135</v>
      </c>
      <c r="D4" s="13"/>
      <c r="E4" s="13"/>
      <c r="F4" s="13"/>
      <c r="G4" s="13"/>
      <c r="H4" s="20"/>
      <c r="I4" s="20"/>
    </row>
    <row r="5" spans="1:11" ht="14.65" customHeight="1" x14ac:dyDescent="0.25">
      <c r="A5" s="6" t="s">
        <v>63</v>
      </c>
      <c r="B5" s="7" t="s">
        <v>0</v>
      </c>
      <c r="C5" s="13" t="s">
        <v>135</v>
      </c>
      <c r="D5" s="13"/>
      <c r="E5" s="13"/>
      <c r="F5" s="13">
        <f>91100*0.3</f>
        <v>27330</v>
      </c>
      <c r="G5" s="13" t="s">
        <v>149</v>
      </c>
      <c r="H5" s="20"/>
      <c r="I5" s="20"/>
    </row>
    <row r="6" spans="1:11" x14ac:dyDescent="0.25">
      <c r="A6" s="12">
        <v>2</v>
      </c>
      <c r="B6" s="5" t="s">
        <v>24</v>
      </c>
      <c r="C6" s="13" t="s">
        <v>135</v>
      </c>
      <c r="D6" s="13"/>
      <c r="E6" s="13"/>
      <c r="F6" s="13"/>
      <c r="G6" s="13"/>
      <c r="H6" s="20"/>
      <c r="I6" s="20"/>
    </row>
    <row r="7" spans="1:11" x14ac:dyDescent="0.25">
      <c r="A7" s="4" t="s">
        <v>64</v>
      </c>
      <c r="B7" s="7" t="s">
        <v>1</v>
      </c>
      <c r="C7" s="13" t="s">
        <v>135</v>
      </c>
      <c r="D7" s="13"/>
      <c r="E7" s="13"/>
      <c r="F7" s="13">
        <v>1515</v>
      </c>
      <c r="G7" s="13" t="s">
        <v>142</v>
      </c>
      <c r="H7" s="20"/>
      <c r="I7" s="20"/>
    </row>
    <row r="8" spans="1:11" x14ac:dyDescent="0.25">
      <c r="A8" s="12">
        <v>3</v>
      </c>
      <c r="B8" s="5" t="s">
        <v>22</v>
      </c>
      <c r="C8" s="13" t="s">
        <v>135</v>
      </c>
      <c r="D8" s="13"/>
      <c r="E8" s="13"/>
      <c r="F8" s="13"/>
      <c r="G8" s="13"/>
      <c r="H8" s="20"/>
      <c r="I8" s="20"/>
    </row>
    <row r="9" spans="1:11" ht="30" x14ac:dyDescent="0.25">
      <c r="A9" s="4" t="s">
        <v>65</v>
      </c>
      <c r="B9" s="7" t="s">
        <v>2</v>
      </c>
      <c r="C9" s="13" t="s">
        <v>135</v>
      </c>
      <c r="D9" s="13"/>
      <c r="E9" s="13"/>
      <c r="F9" s="13">
        <v>1000</v>
      </c>
      <c r="G9" s="13" t="s">
        <v>142</v>
      </c>
      <c r="H9" s="20"/>
      <c r="I9" s="20"/>
    </row>
    <row r="10" spans="1:11" ht="30" x14ac:dyDescent="0.25">
      <c r="A10" s="4" t="s">
        <v>66</v>
      </c>
      <c r="B10" s="7" t="s">
        <v>3</v>
      </c>
      <c r="C10" s="13" t="s">
        <v>135</v>
      </c>
      <c r="D10" s="13"/>
      <c r="E10" s="13"/>
      <c r="F10" s="13">
        <v>1000</v>
      </c>
      <c r="G10" s="13" t="s">
        <v>142</v>
      </c>
      <c r="H10" s="20"/>
      <c r="I10" s="20"/>
    </row>
    <row r="11" spans="1:11" x14ac:dyDescent="0.25">
      <c r="A11" s="12">
        <v>4</v>
      </c>
      <c r="B11" s="5" t="s">
        <v>25</v>
      </c>
      <c r="C11" s="13" t="s">
        <v>135</v>
      </c>
      <c r="D11" s="13"/>
      <c r="E11" s="13"/>
      <c r="F11" s="13"/>
      <c r="G11" s="13"/>
      <c r="H11" s="20"/>
      <c r="I11" s="20"/>
    </row>
    <row r="12" spans="1:11" x14ac:dyDescent="0.25">
      <c r="A12" s="4" t="s">
        <v>67</v>
      </c>
      <c r="B12" s="7" t="s">
        <v>68</v>
      </c>
      <c r="C12" s="13" t="s">
        <v>135</v>
      </c>
      <c r="D12" s="13"/>
      <c r="E12" s="13"/>
      <c r="F12" s="13">
        <v>900</v>
      </c>
      <c r="G12" s="13" t="s">
        <v>144</v>
      </c>
      <c r="H12" s="20">
        <v>31020</v>
      </c>
      <c r="I12" s="20">
        <f>H12*F12</f>
        <v>27918000</v>
      </c>
      <c r="J12">
        <f>900*12</f>
        <v>10800</v>
      </c>
      <c r="K12" t="s">
        <v>146</v>
      </c>
    </row>
    <row r="13" spans="1:11" x14ac:dyDescent="0.25">
      <c r="A13" s="12">
        <v>5</v>
      </c>
      <c r="B13" s="5" t="s">
        <v>26</v>
      </c>
      <c r="C13" s="13" t="s">
        <v>135</v>
      </c>
      <c r="D13" s="13"/>
      <c r="E13" s="13"/>
      <c r="F13" s="13"/>
      <c r="G13" s="13"/>
      <c r="H13" s="20"/>
      <c r="I13" s="20"/>
    </row>
    <row r="14" spans="1:11" x14ac:dyDescent="0.25">
      <c r="A14" s="4" t="s">
        <v>69</v>
      </c>
      <c r="B14" s="7" t="s">
        <v>40</v>
      </c>
      <c r="C14" s="13" t="s">
        <v>135</v>
      </c>
      <c r="D14" s="13"/>
      <c r="E14" s="13"/>
      <c r="F14" s="13">
        <v>250</v>
      </c>
      <c r="G14" s="13" t="s">
        <v>144</v>
      </c>
      <c r="H14" s="20">
        <v>31020</v>
      </c>
      <c r="I14" s="20">
        <f>H14*F14</f>
        <v>7755000</v>
      </c>
      <c r="J14">
        <f>F14*12</f>
        <v>3000</v>
      </c>
      <c r="K14" t="s">
        <v>145</v>
      </c>
    </row>
    <row r="15" spans="1:11" x14ac:dyDescent="0.25">
      <c r="A15" s="4" t="s">
        <v>70</v>
      </c>
      <c r="B15" s="7" t="s">
        <v>41</v>
      </c>
      <c r="C15" s="13" t="s">
        <v>135</v>
      </c>
      <c r="D15" s="13"/>
      <c r="E15" s="13"/>
      <c r="F15" s="13">
        <v>60</v>
      </c>
      <c r="G15" s="13" t="s">
        <v>144</v>
      </c>
      <c r="H15" s="20"/>
      <c r="I15" s="20"/>
      <c r="J15">
        <f>60*12</f>
        <v>720</v>
      </c>
      <c r="K15" t="s">
        <v>145</v>
      </c>
    </row>
    <row r="16" spans="1:11" x14ac:dyDescent="0.25">
      <c r="A16" s="12">
        <v>6</v>
      </c>
      <c r="B16" s="5" t="s">
        <v>4</v>
      </c>
      <c r="C16" s="13" t="s">
        <v>135</v>
      </c>
      <c r="D16" s="13"/>
      <c r="E16" s="13"/>
      <c r="F16" s="13"/>
      <c r="G16" s="13"/>
      <c r="H16" s="20"/>
      <c r="I16" s="20"/>
    </row>
    <row r="17" spans="1:11" x14ac:dyDescent="0.25">
      <c r="A17" s="4" t="s">
        <v>71</v>
      </c>
      <c r="B17" s="8" t="s">
        <v>60</v>
      </c>
      <c r="C17" s="13" t="s">
        <v>135</v>
      </c>
      <c r="D17" s="13"/>
      <c r="E17" s="13"/>
      <c r="F17" s="13">
        <v>200</v>
      </c>
      <c r="G17" s="13" t="s">
        <v>144</v>
      </c>
      <c r="H17" s="20">
        <v>31020</v>
      </c>
      <c r="I17" s="20">
        <f>H17*F17</f>
        <v>6204000</v>
      </c>
      <c r="J17">
        <f>200*12</f>
        <v>2400</v>
      </c>
      <c r="K17" t="s">
        <v>147</v>
      </c>
    </row>
    <row r="18" spans="1:11" x14ac:dyDescent="0.25">
      <c r="A18" s="4" t="s">
        <v>72</v>
      </c>
      <c r="B18" s="8" t="s">
        <v>61</v>
      </c>
      <c r="C18" s="13" t="s">
        <v>135</v>
      </c>
      <c r="D18" s="13"/>
      <c r="E18" s="13"/>
      <c r="F18" s="13">
        <f>600/12</f>
        <v>50</v>
      </c>
      <c r="G18" s="13" t="s">
        <v>144</v>
      </c>
      <c r="H18" s="20">
        <v>31020</v>
      </c>
      <c r="I18" s="20">
        <f>H18*F18</f>
        <v>1551000</v>
      </c>
      <c r="J18">
        <v>600</v>
      </c>
      <c r="K18" t="s">
        <v>147</v>
      </c>
    </row>
    <row r="19" spans="1:11" x14ac:dyDescent="0.25">
      <c r="A19" s="12">
        <v>7</v>
      </c>
      <c r="B19" s="9" t="s">
        <v>30</v>
      </c>
      <c r="C19" s="13" t="s">
        <v>135</v>
      </c>
      <c r="D19" s="13"/>
      <c r="E19" s="13"/>
      <c r="F19" s="13"/>
      <c r="G19" s="13"/>
      <c r="H19" s="20"/>
      <c r="I19" s="20"/>
    </row>
    <row r="20" spans="1:11" x14ac:dyDescent="0.25">
      <c r="A20" s="4" t="s">
        <v>73</v>
      </c>
      <c r="B20" s="7" t="s">
        <v>127</v>
      </c>
      <c r="C20" s="13" t="s">
        <v>135</v>
      </c>
      <c r="D20" s="13"/>
      <c r="E20" s="13"/>
      <c r="F20" s="13">
        <v>1</v>
      </c>
      <c r="G20" s="13" t="s">
        <v>148</v>
      </c>
      <c r="H20" s="20"/>
      <c r="I20" s="20"/>
    </row>
    <row r="21" spans="1:11" x14ac:dyDescent="0.25">
      <c r="A21" s="4" t="s">
        <v>74</v>
      </c>
      <c r="B21" s="7" t="s">
        <v>128</v>
      </c>
      <c r="C21" s="13" t="s">
        <v>135</v>
      </c>
      <c r="D21" s="13"/>
      <c r="E21" s="13"/>
      <c r="F21" s="13">
        <v>1</v>
      </c>
      <c r="G21" s="13" t="s">
        <v>148</v>
      </c>
      <c r="H21" s="20"/>
      <c r="I21" s="20"/>
    </row>
    <row r="22" spans="1:11" x14ac:dyDescent="0.25">
      <c r="A22" s="4" t="s">
        <v>75</v>
      </c>
      <c r="B22" s="7" t="s">
        <v>54</v>
      </c>
      <c r="C22" s="13" t="s">
        <v>135</v>
      </c>
      <c r="D22" s="13"/>
      <c r="E22" s="13"/>
      <c r="F22" s="13">
        <v>1</v>
      </c>
      <c r="G22" s="13" t="s">
        <v>148</v>
      </c>
      <c r="H22" s="20"/>
      <c r="I22" s="20"/>
    </row>
    <row r="23" spans="1:11" x14ac:dyDescent="0.25">
      <c r="A23" s="4" t="s">
        <v>76</v>
      </c>
      <c r="B23" s="7" t="s">
        <v>42</v>
      </c>
      <c r="C23" s="13" t="s">
        <v>135</v>
      </c>
      <c r="D23" s="13"/>
      <c r="E23" s="13"/>
      <c r="F23" s="13">
        <v>1</v>
      </c>
      <c r="G23" s="13" t="s">
        <v>148</v>
      </c>
      <c r="H23" s="20"/>
      <c r="I23" s="20"/>
    </row>
    <row r="24" spans="1:11" x14ac:dyDescent="0.25">
      <c r="A24" s="4" t="s">
        <v>77</v>
      </c>
      <c r="B24" s="7" t="s">
        <v>43</v>
      </c>
      <c r="C24" s="13" t="s">
        <v>135</v>
      </c>
      <c r="D24" s="13"/>
      <c r="E24" s="13"/>
      <c r="F24" s="13">
        <v>1</v>
      </c>
      <c r="G24" s="13" t="s">
        <v>148</v>
      </c>
      <c r="H24" s="20"/>
      <c r="I24" s="20"/>
    </row>
    <row r="25" spans="1:11" x14ac:dyDescent="0.25">
      <c r="A25" s="4" t="s">
        <v>78</v>
      </c>
      <c r="B25" s="7" t="s">
        <v>44</v>
      </c>
      <c r="C25" s="13" t="s">
        <v>135</v>
      </c>
      <c r="D25" s="13"/>
      <c r="E25" s="13"/>
      <c r="F25" s="13">
        <v>1</v>
      </c>
      <c r="G25" s="13" t="s">
        <v>148</v>
      </c>
      <c r="H25" s="20"/>
      <c r="I25" s="20"/>
    </row>
    <row r="26" spans="1:11" x14ac:dyDescent="0.25">
      <c r="A26" s="4" t="s">
        <v>79</v>
      </c>
      <c r="B26" s="7" t="s">
        <v>37</v>
      </c>
      <c r="C26" s="13" t="s">
        <v>135</v>
      </c>
      <c r="D26" s="13"/>
      <c r="E26" s="13"/>
      <c r="F26" s="13">
        <v>1</v>
      </c>
      <c r="G26" s="13" t="s">
        <v>148</v>
      </c>
      <c r="H26" s="20"/>
      <c r="I26" s="20"/>
    </row>
    <row r="27" spans="1:11" x14ac:dyDescent="0.25">
      <c r="A27" s="4" t="s">
        <v>80</v>
      </c>
      <c r="B27" s="7" t="s">
        <v>31</v>
      </c>
      <c r="C27" s="13" t="s">
        <v>135</v>
      </c>
      <c r="D27" s="13"/>
      <c r="E27" s="14"/>
      <c r="F27" s="13">
        <v>1</v>
      </c>
      <c r="G27" s="13" t="s">
        <v>148</v>
      </c>
      <c r="H27" s="20"/>
      <c r="I27" s="20"/>
    </row>
    <row r="28" spans="1:11" x14ac:dyDescent="0.25">
      <c r="A28" s="4" t="s">
        <v>81</v>
      </c>
      <c r="B28" s="7" t="s">
        <v>32</v>
      </c>
      <c r="C28" s="13" t="s">
        <v>135</v>
      </c>
      <c r="D28" s="13"/>
      <c r="E28" s="13"/>
      <c r="F28" s="13">
        <v>1</v>
      </c>
      <c r="G28" s="13" t="s">
        <v>148</v>
      </c>
      <c r="H28" s="20"/>
      <c r="I28" s="20"/>
    </row>
    <row r="29" spans="1:11" x14ac:dyDescent="0.25">
      <c r="A29" s="4" t="s">
        <v>82</v>
      </c>
      <c r="B29" s="7" t="s">
        <v>35</v>
      </c>
      <c r="C29" s="13" t="s">
        <v>135</v>
      </c>
      <c r="D29" s="13"/>
      <c r="E29" s="14"/>
      <c r="F29" s="13">
        <v>1</v>
      </c>
      <c r="G29" s="13" t="s">
        <v>148</v>
      </c>
      <c r="H29" s="20"/>
      <c r="I29" s="20"/>
    </row>
    <row r="30" spans="1:11" x14ac:dyDescent="0.25">
      <c r="A30" s="4" t="s">
        <v>83</v>
      </c>
      <c r="B30" s="7" t="s">
        <v>33</v>
      </c>
      <c r="C30" s="13" t="s">
        <v>135</v>
      </c>
      <c r="D30" s="13"/>
      <c r="E30" s="13"/>
      <c r="F30" s="13">
        <v>1</v>
      </c>
      <c r="G30" s="13" t="s">
        <v>148</v>
      </c>
      <c r="H30" s="20"/>
      <c r="I30" s="20"/>
    </row>
    <row r="31" spans="1:11" x14ac:dyDescent="0.25">
      <c r="A31" s="6" t="s">
        <v>84</v>
      </c>
      <c r="B31" s="7" t="s">
        <v>34</v>
      </c>
      <c r="C31" s="13" t="s">
        <v>135</v>
      </c>
      <c r="D31" s="13"/>
      <c r="E31" s="14"/>
      <c r="F31" s="13">
        <v>1</v>
      </c>
      <c r="G31" s="13" t="s">
        <v>148</v>
      </c>
      <c r="H31" s="20"/>
      <c r="I31" s="20"/>
    </row>
    <row r="32" spans="1:11" x14ac:dyDescent="0.25">
      <c r="A32" s="4" t="s">
        <v>85</v>
      </c>
      <c r="B32" s="7" t="s">
        <v>36</v>
      </c>
      <c r="C32" s="13" t="s">
        <v>135</v>
      </c>
      <c r="D32" s="13"/>
      <c r="E32" s="13"/>
      <c r="F32" s="13">
        <v>1</v>
      </c>
      <c r="G32" s="13" t="s">
        <v>148</v>
      </c>
      <c r="H32" s="20"/>
      <c r="I32" s="20"/>
    </row>
    <row r="33" spans="1:9" x14ac:dyDescent="0.25">
      <c r="A33" s="12">
        <v>8</v>
      </c>
      <c r="B33" s="5" t="s">
        <v>5</v>
      </c>
      <c r="C33" s="13" t="s">
        <v>135</v>
      </c>
      <c r="D33" s="13"/>
      <c r="E33" s="13"/>
      <c r="F33" s="13"/>
      <c r="G33" s="13"/>
      <c r="H33" s="20"/>
      <c r="I33" s="20"/>
    </row>
    <row r="34" spans="1:9" x14ac:dyDescent="0.25">
      <c r="A34" s="4" t="s">
        <v>86</v>
      </c>
      <c r="B34" s="10" t="s">
        <v>27</v>
      </c>
      <c r="C34" s="13" t="s">
        <v>135</v>
      </c>
      <c r="D34" s="13"/>
      <c r="E34" s="13"/>
      <c r="F34" s="13"/>
      <c r="G34" s="13"/>
      <c r="H34" s="20"/>
      <c r="I34" s="20"/>
    </row>
    <row r="35" spans="1:9" x14ac:dyDescent="0.25">
      <c r="A35" s="4" t="s">
        <v>87</v>
      </c>
      <c r="B35" s="7" t="s">
        <v>126</v>
      </c>
      <c r="C35" s="13" t="s">
        <v>135</v>
      </c>
      <c r="D35" s="13"/>
      <c r="E35" s="13"/>
      <c r="F35" s="13">
        <v>1</v>
      </c>
      <c r="G35" s="13" t="s">
        <v>148</v>
      </c>
      <c r="H35" s="20"/>
      <c r="I35" s="20"/>
    </row>
    <row r="36" spans="1:9" x14ac:dyDescent="0.25">
      <c r="A36" s="4" t="s">
        <v>88</v>
      </c>
      <c r="B36" s="7" t="s">
        <v>13</v>
      </c>
      <c r="C36" s="13" t="s">
        <v>135</v>
      </c>
      <c r="D36" s="13"/>
      <c r="E36" s="13"/>
      <c r="F36" s="13">
        <v>1</v>
      </c>
      <c r="G36" s="13" t="s">
        <v>148</v>
      </c>
      <c r="H36" s="20"/>
      <c r="I36" s="20"/>
    </row>
    <row r="37" spans="1:9" x14ac:dyDescent="0.25">
      <c r="A37" s="4" t="s">
        <v>89</v>
      </c>
      <c r="B37" s="7" t="s">
        <v>14</v>
      </c>
      <c r="C37" s="13" t="s">
        <v>135</v>
      </c>
      <c r="D37" s="13"/>
      <c r="E37" s="13"/>
      <c r="F37" s="13">
        <v>1</v>
      </c>
      <c r="G37" s="13" t="s">
        <v>148</v>
      </c>
      <c r="H37" s="20"/>
      <c r="I37" s="20"/>
    </row>
    <row r="38" spans="1:9" x14ac:dyDescent="0.25">
      <c r="A38" s="4" t="s">
        <v>90</v>
      </c>
      <c r="B38" s="7" t="s">
        <v>6</v>
      </c>
      <c r="C38" s="13" t="s">
        <v>135</v>
      </c>
      <c r="D38" s="13"/>
      <c r="E38" s="14"/>
      <c r="F38" s="13">
        <v>1</v>
      </c>
      <c r="G38" s="13" t="s">
        <v>148</v>
      </c>
      <c r="H38" s="20"/>
      <c r="I38" s="20"/>
    </row>
    <row r="39" spans="1:9" x14ac:dyDescent="0.25">
      <c r="A39" s="4" t="s">
        <v>91</v>
      </c>
      <c r="B39" s="7" t="s">
        <v>7</v>
      </c>
      <c r="C39" s="13" t="s">
        <v>135</v>
      </c>
      <c r="D39" s="13"/>
      <c r="E39" s="14"/>
      <c r="F39" s="13">
        <v>1</v>
      </c>
      <c r="G39" s="13" t="s">
        <v>148</v>
      </c>
      <c r="H39" s="20"/>
      <c r="I39" s="20"/>
    </row>
    <row r="40" spans="1:9" x14ac:dyDescent="0.25">
      <c r="A40" s="4" t="s">
        <v>92</v>
      </c>
      <c r="B40" s="7" t="s">
        <v>10</v>
      </c>
      <c r="C40" s="13" t="s">
        <v>135</v>
      </c>
      <c r="D40" s="13"/>
      <c r="E40" s="14"/>
      <c r="F40" s="13">
        <v>1</v>
      </c>
      <c r="G40" s="13" t="s">
        <v>148</v>
      </c>
      <c r="H40" s="20"/>
      <c r="I40" s="20"/>
    </row>
    <row r="41" spans="1:9" x14ac:dyDescent="0.25">
      <c r="A41" s="4" t="s">
        <v>93</v>
      </c>
      <c r="B41" s="7" t="s">
        <v>9</v>
      </c>
      <c r="C41" s="13" t="s">
        <v>135</v>
      </c>
      <c r="D41" s="13"/>
      <c r="E41" s="14"/>
      <c r="F41" s="13">
        <v>1</v>
      </c>
      <c r="G41" s="13" t="s">
        <v>148</v>
      </c>
      <c r="H41" s="20"/>
      <c r="I41" s="20"/>
    </row>
    <row r="42" spans="1:9" x14ac:dyDescent="0.25">
      <c r="A42" s="4" t="s">
        <v>94</v>
      </c>
      <c r="B42" s="7" t="s">
        <v>45</v>
      </c>
      <c r="C42" s="13" t="s">
        <v>135</v>
      </c>
      <c r="D42" s="13"/>
      <c r="E42" s="13"/>
      <c r="F42" s="13">
        <v>1</v>
      </c>
      <c r="G42" s="13" t="s">
        <v>148</v>
      </c>
      <c r="H42" s="20"/>
      <c r="I42" s="20"/>
    </row>
    <row r="43" spans="1:9" x14ac:dyDescent="0.25">
      <c r="A43" s="4" t="s">
        <v>95</v>
      </c>
      <c r="B43" s="7" t="s">
        <v>11</v>
      </c>
      <c r="C43" s="13" t="s">
        <v>135</v>
      </c>
      <c r="D43" s="13"/>
      <c r="E43" s="14"/>
      <c r="F43" s="13">
        <v>1</v>
      </c>
      <c r="G43" s="13" t="s">
        <v>148</v>
      </c>
      <c r="H43" s="20"/>
      <c r="I43" s="20"/>
    </row>
    <row r="44" spans="1:9" x14ac:dyDescent="0.25">
      <c r="A44" s="4" t="s">
        <v>125</v>
      </c>
      <c r="B44" s="7" t="s">
        <v>8</v>
      </c>
      <c r="C44" s="13" t="s">
        <v>135</v>
      </c>
      <c r="D44" s="13"/>
      <c r="E44" s="13"/>
      <c r="F44" s="13">
        <v>1</v>
      </c>
      <c r="G44" s="13" t="s">
        <v>148</v>
      </c>
      <c r="H44" s="20"/>
      <c r="I44" s="20"/>
    </row>
    <row r="45" spans="1:9" x14ac:dyDescent="0.25">
      <c r="A45" s="6" t="s">
        <v>96</v>
      </c>
      <c r="B45" s="10" t="s">
        <v>28</v>
      </c>
      <c r="C45" s="13" t="s">
        <v>135</v>
      </c>
      <c r="D45" s="13"/>
      <c r="E45" s="13"/>
      <c r="F45" s="13"/>
      <c r="G45" s="13"/>
      <c r="H45" s="20"/>
      <c r="I45" s="20"/>
    </row>
    <row r="46" spans="1:9" x14ac:dyDescent="0.25">
      <c r="A46" s="4" t="s">
        <v>97</v>
      </c>
      <c r="B46" s="7" t="s">
        <v>16</v>
      </c>
      <c r="C46" s="13" t="s">
        <v>135</v>
      </c>
      <c r="D46" s="13"/>
      <c r="E46" s="13"/>
      <c r="F46" s="13">
        <v>30</v>
      </c>
      <c r="G46" s="13" t="s">
        <v>149</v>
      </c>
      <c r="H46" s="20"/>
      <c r="I46" s="20"/>
    </row>
    <row r="47" spans="1:9" x14ac:dyDescent="0.25">
      <c r="A47" s="4" t="s">
        <v>98</v>
      </c>
      <c r="B47" s="7" t="s">
        <v>46</v>
      </c>
      <c r="C47" s="13" t="s">
        <v>135</v>
      </c>
      <c r="D47" s="13"/>
      <c r="E47" s="14"/>
      <c r="F47" s="13">
        <v>1</v>
      </c>
      <c r="G47" s="13" t="s">
        <v>148</v>
      </c>
      <c r="H47" s="20"/>
      <c r="I47" s="20"/>
    </row>
    <row r="48" spans="1:9" x14ac:dyDescent="0.25">
      <c r="A48" s="4" t="s">
        <v>99</v>
      </c>
      <c r="B48" s="7" t="s">
        <v>10</v>
      </c>
      <c r="C48" s="13" t="s">
        <v>135</v>
      </c>
      <c r="D48" s="13"/>
      <c r="E48" s="14"/>
      <c r="F48" s="13">
        <v>1</v>
      </c>
      <c r="G48" s="13" t="s">
        <v>148</v>
      </c>
      <c r="H48" s="20"/>
      <c r="I48" s="20"/>
    </row>
    <row r="49" spans="1:9" x14ac:dyDescent="0.25">
      <c r="A49" s="4" t="s">
        <v>100</v>
      </c>
      <c r="B49" s="7" t="s">
        <v>9</v>
      </c>
      <c r="C49" s="13" t="s">
        <v>135</v>
      </c>
      <c r="D49" s="13"/>
      <c r="E49" s="14"/>
      <c r="F49" s="13">
        <v>1</v>
      </c>
      <c r="G49" s="13" t="s">
        <v>148</v>
      </c>
      <c r="H49" s="20"/>
      <c r="I49" s="20"/>
    </row>
    <row r="50" spans="1:9" x14ac:dyDescent="0.25">
      <c r="A50" s="4" t="s">
        <v>101</v>
      </c>
      <c r="B50" s="7" t="s">
        <v>12</v>
      </c>
      <c r="C50" s="13" t="s">
        <v>135</v>
      </c>
      <c r="D50" s="13"/>
      <c r="E50" s="14"/>
      <c r="F50" s="13">
        <v>1</v>
      </c>
      <c r="G50" s="13" t="s">
        <v>148</v>
      </c>
      <c r="H50" s="20"/>
      <c r="I50" s="20"/>
    </row>
    <row r="51" spans="1:9" x14ac:dyDescent="0.25">
      <c r="A51" s="4" t="s">
        <v>102</v>
      </c>
      <c r="B51" s="7" t="s">
        <v>15</v>
      </c>
      <c r="C51" s="13" t="s">
        <v>135</v>
      </c>
      <c r="D51" s="13"/>
      <c r="E51" s="13"/>
      <c r="F51" s="13">
        <v>1</v>
      </c>
      <c r="G51" s="13" t="s">
        <v>148</v>
      </c>
      <c r="H51" s="20"/>
      <c r="I51" s="20"/>
    </row>
    <row r="52" spans="1:9" x14ac:dyDescent="0.25">
      <c r="A52" s="12">
        <v>9</v>
      </c>
      <c r="B52" s="5" t="s">
        <v>17</v>
      </c>
      <c r="C52" s="13" t="s">
        <v>135</v>
      </c>
      <c r="D52" s="13"/>
      <c r="E52" s="13"/>
      <c r="F52" s="13"/>
      <c r="G52" s="13"/>
      <c r="H52" s="20"/>
      <c r="I52" s="20"/>
    </row>
    <row r="53" spans="1:9" ht="30" x14ac:dyDescent="0.25">
      <c r="A53" s="4" t="s">
        <v>103</v>
      </c>
      <c r="B53" s="7" t="s">
        <v>39</v>
      </c>
      <c r="C53" s="13" t="s">
        <v>135</v>
      </c>
      <c r="D53" s="13"/>
      <c r="E53" s="13"/>
      <c r="F53" s="13">
        <v>20</v>
      </c>
      <c r="G53" s="13" t="s">
        <v>149</v>
      </c>
      <c r="H53" s="20"/>
      <c r="I53" s="20"/>
    </row>
    <row r="54" spans="1:9" x14ac:dyDescent="0.25">
      <c r="A54" s="4" t="s">
        <v>104</v>
      </c>
      <c r="B54" s="7" t="s">
        <v>38</v>
      </c>
      <c r="C54" s="13" t="s">
        <v>135</v>
      </c>
      <c r="D54" s="13"/>
      <c r="E54" s="14"/>
      <c r="F54" s="13">
        <v>1</v>
      </c>
      <c r="G54" s="13" t="s">
        <v>148</v>
      </c>
      <c r="H54" s="20"/>
      <c r="I54" s="20"/>
    </row>
    <row r="55" spans="1:9" x14ac:dyDescent="0.25">
      <c r="A55" s="4" t="s">
        <v>105</v>
      </c>
      <c r="B55" s="7" t="s">
        <v>12</v>
      </c>
      <c r="C55" s="13" t="s">
        <v>135</v>
      </c>
      <c r="D55" s="13"/>
      <c r="E55" s="14"/>
      <c r="F55" s="13">
        <v>1</v>
      </c>
      <c r="G55" s="13" t="s">
        <v>148</v>
      </c>
      <c r="H55" s="20"/>
      <c r="I55" s="20"/>
    </row>
    <row r="56" spans="1:9" x14ac:dyDescent="0.25">
      <c r="A56" s="4" t="s">
        <v>106</v>
      </c>
      <c r="B56" s="7" t="s">
        <v>18</v>
      </c>
      <c r="C56" s="13" t="s">
        <v>135</v>
      </c>
      <c r="D56" s="13"/>
      <c r="E56" s="13"/>
      <c r="F56" s="13">
        <v>1</v>
      </c>
      <c r="G56" s="13" t="s">
        <v>148</v>
      </c>
      <c r="H56" s="20"/>
      <c r="I56" s="20"/>
    </row>
    <row r="57" spans="1:9" x14ac:dyDescent="0.25">
      <c r="A57" s="12">
        <v>10</v>
      </c>
      <c r="B57" s="5" t="s">
        <v>47</v>
      </c>
      <c r="C57" s="13" t="s">
        <v>135</v>
      </c>
      <c r="D57" s="13"/>
      <c r="E57" s="14"/>
      <c r="F57" s="14"/>
      <c r="G57" s="14"/>
      <c r="H57" s="20"/>
      <c r="I57" s="20"/>
    </row>
    <row r="58" spans="1:9" x14ac:dyDescent="0.25">
      <c r="A58" s="4" t="s">
        <v>107</v>
      </c>
      <c r="B58" s="10" t="s">
        <v>49</v>
      </c>
      <c r="C58" s="13" t="s">
        <v>136</v>
      </c>
      <c r="D58" s="13"/>
      <c r="E58" s="14"/>
      <c r="F58" s="14"/>
      <c r="G58" s="14"/>
      <c r="H58" s="20"/>
      <c r="I58" s="20"/>
    </row>
    <row r="59" spans="1:9" x14ac:dyDescent="0.25">
      <c r="A59" s="4" t="s">
        <v>108</v>
      </c>
      <c r="B59" s="7" t="s">
        <v>48</v>
      </c>
      <c r="C59" s="13" t="s">
        <v>136</v>
      </c>
      <c r="D59" s="13"/>
      <c r="E59" s="14"/>
      <c r="F59" s="14"/>
      <c r="G59" s="14"/>
      <c r="H59" s="20"/>
      <c r="I59" s="20"/>
    </row>
    <row r="60" spans="1:9" x14ac:dyDescent="0.25">
      <c r="A60" s="4" t="s">
        <v>109</v>
      </c>
      <c r="B60" s="7" t="s">
        <v>51</v>
      </c>
      <c r="C60" s="13" t="s">
        <v>136</v>
      </c>
      <c r="D60" s="13"/>
      <c r="E60" s="14"/>
      <c r="F60" s="14"/>
      <c r="G60" s="14"/>
      <c r="H60" s="20"/>
      <c r="I60" s="20"/>
    </row>
    <row r="61" spans="1:9" x14ac:dyDescent="0.25">
      <c r="A61" s="4" t="s">
        <v>110</v>
      </c>
      <c r="B61" s="10" t="s">
        <v>50</v>
      </c>
      <c r="C61" s="13" t="s">
        <v>135</v>
      </c>
      <c r="D61" s="13"/>
      <c r="E61" s="13"/>
      <c r="F61" s="13"/>
      <c r="G61" s="13"/>
      <c r="H61" s="20"/>
      <c r="I61" s="20"/>
    </row>
    <row r="62" spans="1:9" x14ac:dyDescent="0.25">
      <c r="A62" s="4" t="s">
        <v>111</v>
      </c>
      <c r="B62" s="7" t="s">
        <v>52</v>
      </c>
      <c r="C62" s="13" t="s">
        <v>135</v>
      </c>
      <c r="D62" s="13"/>
      <c r="E62" s="13"/>
      <c r="F62" s="13">
        <v>9</v>
      </c>
      <c r="G62" s="13" t="s">
        <v>144</v>
      </c>
      <c r="H62" s="20"/>
      <c r="I62" s="20"/>
    </row>
    <row r="63" spans="1:9" x14ac:dyDescent="0.25">
      <c r="A63" s="4" t="s">
        <v>112</v>
      </c>
      <c r="B63" s="7" t="s">
        <v>20</v>
      </c>
      <c r="C63" s="13" t="s">
        <v>135</v>
      </c>
      <c r="D63" s="13"/>
      <c r="E63" s="13"/>
      <c r="F63" s="13">
        <v>9</v>
      </c>
      <c r="G63" s="13" t="s">
        <v>150</v>
      </c>
      <c r="H63" s="20"/>
      <c r="I63" s="20"/>
    </row>
    <row r="64" spans="1:9" x14ac:dyDescent="0.25">
      <c r="A64" s="4" t="s">
        <v>113</v>
      </c>
      <c r="B64" s="7" t="s">
        <v>19</v>
      </c>
      <c r="C64" s="13" t="s">
        <v>135</v>
      </c>
      <c r="D64" s="13"/>
      <c r="E64" s="13"/>
      <c r="F64" s="13">
        <v>1000</v>
      </c>
      <c r="G64" s="13" t="s">
        <v>151</v>
      </c>
      <c r="H64" s="20"/>
      <c r="I64" s="20"/>
    </row>
    <row r="65" spans="1:9" x14ac:dyDescent="0.25">
      <c r="A65" s="4" t="s">
        <v>114</v>
      </c>
      <c r="B65" s="10" t="s">
        <v>53</v>
      </c>
      <c r="C65" s="13" t="s">
        <v>135</v>
      </c>
      <c r="D65" s="13"/>
      <c r="E65" s="13"/>
      <c r="F65" s="13"/>
      <c r="G65" s="13"/>
      <c r="H65" s="20"/>
      <c r="I65" s="20"/>
    </row>
    <row r="66" spans="1:9" x14ac:dyDescent="0.25">
      <c r="A66" s="11" t="s">
        <v>115</v>
      </c>
      <c r="B66" s="7" t="s">
        <v>55</v>
      </c>
      <c r="C66" s="13" t="s">
        <v>135</v>
      </c>
      <c r="D66" s="13"/>
      <c r="E66" s="13"/>
      <c r="F66" s="13">
        <v>1500</v>
      </c>
      <c r="G66" s="13" t="s">
        <v>151</v>
      </c>
      <c r="H66" s="20"/>
      <c r="I66" s="20"/>
    </row>
    <row r="67" spans="1:9" ht="30" x14ac:dyDescent="0.25">
      <c r="A67" s="4" t="s">
        <v>116</v>
      </c>
      <c r="B67" s="7" t="s">
        <v>56</v>
      </c>
      <c r="C67" s="13" t="s">
        <v>135</v>
      </c>
      <c r="D67" s="13"/>
      <c r="E67" s="13"/>
      <c r="F67" s="13">
        <v>12</v>
      </c>
      <c r="G67" s="13" t="s">
        <v>152</v>
      </c>
      <c r="H67" s="20"/>
      <c r="I67" s="20"/>
    </row>
    <row r="68" spans="1:9" x14ac:dyDescent="0.25">
      <c r="A68" s="11" t="s">
        <v>117</v>
      </c>
      <c r="B68" s="7" t="s">
        <v>21</v>
      </c>
      <c r="C68" s="13" t="s">
        <v>135</v>
      </c>
      <c r="D68" s="13"/>
      <c r="E68" s="13"/>
      <c r="F68" s="13">
        <v>12</v>
      </c>
      <c r="G68" s="13" t="s">
        <v>152</v>
      </c>
      <c r="H68" s="20"/>
      <c r="I68" s="20"/>
    </row>
    <row r="69" spans="1:9" x14ac:dyDescent="0.25">
      <c r="A69" s="12">
        <v>11</v>
      </c>
      <c r="B69" s="5" t="s">
        <v>57</v>
      </c>
      <c r="C69" s="13" t="s">
        <v>135</v>
      </c>
      <c r="D69" s="13"/>
      <c r="E69" s="13"/>
      <c r="F69" s="13"/>
      <c r="G69" s="13"/>
      <c r="H69" s="20"/>
      <c r="I69" s="20"/>
    </row>
    <row r="70" spans="1:9" x14ac:dyDescent="0.25">
      <c r="A70" s="4" t="s">
        <v>118</v>
      </c>
      <c r="B70" s="7" t="s">
        <v>58</v>
      </c>
      <c r="C70" s="13" t="s">
        <v>135</v>
      </c>
      <c r="D70" s="13"/>
      <c r="E70" s="13"/>
      <c r="F70" s="13">
        <v>6</v>
      </c>
      <c r="G70" s="13" t="s">
        <v>152</v>
      </c>
      <c r="H70" s="20"/>
      <c r="I70" s="20"/>
    </row>
    <row r="71" spans="1:9" x14ac:dyDescent="0.25">
      <c r="A71" s="4" t="s">
        <v>119</v>
      </c>
      <c r="B71" s="7" t="s">
        <v>59</v>
      </c>
      <c r="C71" s="13" t="s">
        <v>135</v>
      </c>
      <c r="D71" s="13"/>
      <c r="E71" s="13"/>
      <c r="F71" s="13">
        <v>500</v>
      </c>
      <c r="G71" s="13" t="s">
        <v>151</v>
      </c>
      <c r="H71" s="20"/>
      <c r="I71" s="20"/>
    </row>
    <row r="72" spans="1:9" x14ac:dyDescent="0.25">
      <c r="A72" s="12">
        <v>12</v>
      </c>
      <c r="B72" s="5" t="s">
        <v>121</v>
      </c>
      <c r="C72" s="13" t="s">
        <v>135</v>
      </c>
      <c r="D72" s="13"/>
      <c r="E72" s="13"/>
      <c r="F72" s="13"/>
      <c r="G72" s="13"/>
      <c r="H72" s="20"/>
      <c r="I72" s="20"/>
    </row>
    <row r="73" spans="1:9" ht="13.15" customHeight="1" x14ac:dyDescent="0.25">
      <c r="A73" s="4" t="s">
        <v>122</v>
      </c>
      <c r="B73" s="7" t="s">
        <v>120</v>
      </c>
      <c r="C73" s="13" t="s">
        <v>135</v>
      </c>
      <c r="D73" s="13"/>
      <c r="E73" s="13"/>
      <c r="F73" s="13">
        <v>6</v>
      </c>
      <c r="G73" s="13" t="s">
        <v>152</v>
      </c>
      <c r="H73" s="20"/>
      <c r="I73" s="20"/>
    </row>
    <row r="74" spans="1:9" x14ac:dyDescent="0.25">
      <c r="A74" s="12">
        <v>13</v>
      </c>
      <c r="B74" s="5" t="s">
        <v>123</v>
      </c>
      <c r="C74" s="13" t="s">
        <v>135</v>
      </c>
      <c r="D74" s="13"/>
      <c r="E74" s="13"/>
      <c r="F74" s="13"/>
      <c r="G74" s="13"/>
      <c r="H74" s="20"/>
      <c r="I74" s="20"/>
    </row>
    <row r="75" spans="1:9" x14ac:dyDescent="0.25">
      <c r="A75" s="4" t="s">
        <v>124</v>
      </c>
      <c r="B75" s="7" t="s">
        <v>132</v>
      </c>
      <c r="C75" s="13" t="s">
        <v>135</v>
      </c>
      <c r="D75" s="13"/>
      <c r="E75" s="13"/>
      <c r="F75" s="13">
        <v>1</v>
      </c>
      <c r="G75" s="13" t="s">
        <v>153</v>
      </c>
      <c r="H75" s="20"/>
      <c r="I75" s="20"/>
    </row>
  </sheetData>
  <mergeCells count="1">
    <mergeCell ref="A1:I1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ВОР АРИС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Галимарданов Руслан Газинурович</dc:creator>
  <cp:lastModifiedBy>Людмила</cp:lastModifiedBy>
  <cp:lastPrinted>2024-02-06T05:44:37Z</cp:lastPrinted>
  <dcterms:created xsi:type="dcterms:W3CDTF">2021-12-21T12:13:27Z</dcterms:created>
  <dcterms:modified xsi:type="dcterms:W3CDTF">2024-02-06T07:35:23Z</dcterms:modified>
</cp:coreProperties>
</file>