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35"/>
  </bookViews>
  <sheets>
    <sheet name="Закладка" sheetId="6" r:id="rId1"/>
  </sheets>
  <definedNames>
    <definedName name="_xlnm._FilterDatabase" localSheetId="0" hidden="1">Закладка!$A$8:$T$42</definedName>
    <definedName name="_xlnm.Print_Area" localSheetId="0">Закладка!$A$1:$N$55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6" l="1"/>
  <c r="L15" i="6"/>
  <c r="L19" i="6"/>
  <c r="L21" i="6"/>
  <c r="L23" i="6"/>
  <c r="L25" i="6"/>
  <c r="L27" i="6"/>
  <c r="L29" i="6"/>
  <c r="L31" i="6"/>
  <c r="L32" i="6"/>
  <c r="L36" i="6"/>
  <c r="L37" i="6"/>
  <c r="M12" i="6"/>
  <c r="M15" i="6"/>
  <c r="M19" i="6"/>
  <c r="M21" i="6"/>
  <c r="M23" i="6"/>
  <c r="M25" i="6"/>
  <c r="M27" i="6"/>
  <c r="M29" i="6"/>
  <c r="M31" i="6"/>
  <c r="M32" i="6"/>
  <c r="M36" i="6"/>
  <c r="M37" i="6"/>
  <c r="M38" i="6"/>
  <c r="H33" i="6"/>
  <c r="H34" i="6"/>
  <c r="H35" i="6"/>
  <c r="H39" i="6"/>
  <c r="M39" i="6"/>
  <c r="L35" i="6"/>
  <c r="M35" i="6"/>
  <c r="M34" i="6"/>
  <c r="L34" i="6"/>
  <c r="M33" i="6"/>
  <c r="L33" i="6"/>
  <c r="H30" i="6"/>
  <c r="H28" i="6"/>
  <c r="H26" i="6"/>
  <c r="H24" i="6"/>
  <c r="H22" i="6"/>
  <c r="H20" i="6"/>
  <c r="H18" i="6"/>
  <c r="H17" i="6"/>
  <c r="H16" i="6"/>
  <c r="H14" i="6"/>
  <c r="H13" i="6"/>
  <c r="M20" i="6"/>
  <c r="L20" i="6"/>
  <c r="M24" i="6"/>
  <c r="L24" i="6"/>
  <c r="M22" i="6"/>
  <c r="L22" i="6"/>
  <c r="L26" i="6"/>
  <c r="M26" i="6"/>
  <c r="M14" i="6"/>
  <c r="L14" i="6"/>
  <c r="L28" i="6"/>
  <c r="M28" i="6"/>
  <c r="M18" i="6"/>
  <c r="L18" i="6"/>
  <c r="M13" i="6"/>
  <c r="L13" i="6"/>
  <c r="L16" i="6"/>
  <c r="M16" i="6"/>
  <c r="L30" i="6"/>
  <c r="M30" i="6"/>
  <c r="L17" i="6"/>
  <c r="M17" i="6"/>
  <c r="H11" i="6"/>
  <c r="M11" i="6"/>
  <c r="L40" i="6"/>
  <c r="L41" i="6"/>
  <c r="L42" i="6" s="1"/>
</calcChain>
</file>

<file path=xl/sharedStrings.xml><?xml version="1.0" encoding="utf-8"?>
<sst xmlns="http://schemas.openxmlformats.org/spreadsheetml/2006/main" count="134" uniqueCount="97">
  <si>
    <t>Наименование работ</t>
  </si>
  <si>
    <t>м3</t>
  </si>
  <si>
    <t xml:space="preserve">м.п.     </t>
  </si>
  <si>
    <t>Стоимость работ, руб.</t>
  </si>
  <si>
    <t>Цена ед. работ, руб.</t>
  </si>
  <si>
    <t>Ведомость договорной цены</t>
  </si>
  <si>
    <t>№ 
п/п</t>
  </si>
  <si>
    <t>Стоимость материалов, руб.</t>
  </si>
  <si>
    <t>Цена материала за ед., руб.</t>
  </si>
  <si>
    <t>Ед. изм.</t>
  </si>
  <si>
    <t>1.1</t>
  </si>
  <si>
    <t>Объект: «Многоквартирный жилой дом (№1 по ПЗУ) с подземным паркингом (№2 по ПЗУ), расположенный по адресу:
Свердловская область, г. Екатеринбург, по ул. Ветеринарной на земельном участке с кадастровым номером 66:41:0304010:523. Первая очередь</t>
  </si>
  <si>
    <t>Наружные стены</t>
  </si>
  <si>
    <t>м2</t>
  </si>
  <si>
    <t>Кладка стен наружных. Газоблок. 250 мм</t>
  </si>
  <si>
    <t>1.2.2.1</t>
  </si>
  <si>
    <t>1.2.3</t>
  </si>
  <si>
    <t>1.2.2.2</t>
  </si>
  <si>
    <t>2</t>
  </si>
  <si>
    <t>Внутренние стены</t>
  </si>
  <si>
    <t>Кладка внутренних стен. Кирпич 250 мм</t>
  </si>
  <si>
    <t>Кладка межквартирных стен. Керамзитобетонный блок. Трехслойные с утеплителем 90мм+70мм+90мм</t>
  </si>
  <si>
    <t>2.1</t>
  </si>
  <si>
    <t>2.2</t>
  </si>
  <si>
    <t>3</t>
  </si>
  <si>
    <t>Перегородки</t>
  </si>
  <si>
    <t>1.2.2.3</t>
  </si>
  <si>
    <t>Кладка перегородок. ПГП, 80мм</t>
  </si>
  <si>
    <t>Кладка перегородок. Керамзитобетонный блок. 90мм</t>
  </si>
  <si>
    <t>Кладка перегородок. Кирпич 120 мм</t>
  </si>
  <si>
    <t>3.1</t>
  </si>
  <si>
    <t>3.2</t>
  </si>
  <si>
    <t>3.3</t>
  </si>
  <si>
    <t>4</t>
  </si>
  <si>
    <t>Вентшахты, дымоходы из одинарного кирпича выше отметки кровли</t>
  </si>
  <si>
    <t>Кладка перегородок. Кирпич 120 мм. Выше отметки кровли</t>
  </si>
  <si>
    <t>4.1</t>
  </si>
  <si>
    <t>1.2.2.4</t>
  </si>
  <si>
    <t>5</t>
  </si>
  <si>
    <t>Кирпичная кладка парапета</t>
  </si>
  <si>
    <t>Кладка парапетов. Кирпич 250 мм</t>
  </si>
  <si>
    <t>5.1</t>
  </si>
  <si>
    <t>1.2.2.5</t>
  </si>
  <si>
    <t>6</t>
  </si>
  <si>
    <t>Устройство сборных перемычек</t>
  </si>
  <si>
    <t>1.2.2.6</t>
  </si>
  <si>
    <t>Монтаж железобетонных перемычек</t>
  </si>
  <si>
    <t>тн</t>
  </si>
  <si>
    <t>6.1</t>
  </si>
  <si>
    <t>7</t>
  </si>
  <si>
    <t>Вентшахты, дымоходы из одинарного кирпича ниже отметки кровли</t>
  </si>
  <si>
    <t>1.2.2.7</t>
  </si>
  <si>
    <t>Кладка перегородок. Кирпич 65мм. Ниже отметки кровли</t>
  </si>
  <si>
    <t>7.1</t>
  </si>
  <si>
    <t>8</t>
  </si>
  <si>
    <t>Монтаж вентблоков</t>
  </si>
  <si>
    <t>8.1</t>
  </si>
  <si>
    <t>9</t>
  </si>
  <si>
    <t>Металлические конструкции перемычек</t>
  </si>
  <si>
    <t>1.2.5.1</t>
  </si>
  <si>
    <t>Монтаж и изготовление металлических конструкций перемычек</t>
  </si>
  <si>
    <t>9.1</t>
  </si>
  <si>
    <t>Устройство кладки. ЖК "Встречный". Дом №1 (секции 1-3) и паркинг №2</t>
  </si>
  <si>
    <t>Статья затрат</t>
  </si>
  <si>
    <t>1 секция</t>
  </si>
  <si>
    <t>2 секция</t>
  </si>
  <si>
    <t>3 секция</t>
  </si>
  <si>
    <t>Расходные коэффициенты</t>
  </si>
  <si>
    <t>Устройство кладки. ЖК "Встречный". Дом №1 (секции 1-3)</t>
  </si>
  <si>
    <t>Устройство кладки. ЖК "Встречный". Паркинг №2</t>
  </si>
  <si>
    <t>10.9</t>
  </si>
  <si>
    <t xml:space="preserve">Кладка наружных и внутренних стен </t>
  </si>
  <si>
    <t>10</t>
  </si>
  <si>
    <t>10.1</t>
  </si>
  <si>
    <t>11.1</t>
  </si>
  <si>
    <t>Кладка внутренних стен. Кирпич полнотелый одинарный. 250мм</t>
  </si>
  <si>
    <t>Кладка наружных стен. Кирпич полнотелый одинарный. 250мм</t>
  </si>
  <si>
    <t>10.2</t>
  </si>
  <si>
    <t>10.3</t>
  </si>
  <si>
    <t>10.4</t>
  </si>
  <si>
    <t>10.5</t>
  </si>
  <si>
    <t>Монтаж сборных перемычек</t>
  </si>
  <si>
    <t>11</t>
  </si>
  <si>
    <t>Кладка внутренних перегородок</t>
  </si>
  <si>
    <t>Кладка перегородок. Кирпич полнотелый одинарный. 120мм</t>
  </si>
  <si>
    <t>10.10</t>
  </si>
  <si>
    <t>Итого стоимость материалы:</t>
  </si>
  <si>
    <t>Итого стоимость работа:</t>
  </si>
  <si>
    <t>Итого стоимость общая:</t>
  </si>
  <si>
    <t>расход</t>
  </si>
  <si>
    <t>кол-во</t>
  </si>
  <si>
    <t xml:space="preserve">                                 </t>
  </si>
  <si>
    <t xml:space="preserve">_____________ /С.В. Драгун/                                               </t>
  </si>
  <si>
    <t>____________/Ермилов А.А.</t>
  </si>
  <si>
    <t>Приложение №1 к договору подряда от .09.2024 г. №</t>
  </si>
  <si>
    <t xml:space="preserve">Подрядчик:
</t>
  </si>
  <si>
    <t xml:space="preserve">Субподрядчик:                                                                                                                                                                                                                                                                                                                                              ООО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</si>
</sst>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[$-419]General"/>
    <numFmt numFmtId="165" formatCode="#,##0.000"/>
    <numFmt numFmtId="166" formatCode="#,##0.00000"/>
    <numFmt numFmtId="168" formatCode="#,##0.00\ &quot;₽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000000"/>
      <name val="Arial Cyr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1" fillId="0" borderId="0"/>
    <xf numFmtId="164" fontId="9" fillId="0" borderId="0" applyBorder="0" applyProtection="0"/>
    <xf numFmtId="0" fontId="3" fillId="0" borderId="0"/>
    <xf numFmtId="0" fontId="11" fillId="0" borderId="0"/>
    <xf numFmtId="164" fontId="9" fillId="0" borderId="0" applyBorder="0" applyProtection="0"/>
    <xf numFmtId="0" fontId="5" fillId="0" borderId="0"/>
    <xf numFmtId="0" fontId="1" fillId="0" borderId="0"/>
    <xf numFmtId="0" fontId="12" fillId="0" borderId="0"/>
    <xf numFmtId="0" fontId="10" fillId="0" borderId="0"/>
    <xf numFmtId="0" fontId="5" fillId="0" borderId="0"/>
    <xf numFmtId="0" fontId="8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14" fillId="0" borderId="0" xfId="8" applyFont="1"/>
    <xf numFmtId="0" fontId="13" fillId="0" borderId="0" xfId="8" applyFont="1"/>
    <xf numFmtId="43" fontId="4" fillId="0" borderId="0" xfId="1" applyFont="1" applyFill="1" applyAlignment="1">
      <alignment horizontal="center" vertical="center" wrapText="1"/>
    </xf>
    <xf numFmtId="43" fontId="7" fillId="0" borderId="0" xfId="2" applyFont="1" applyFill="1" applyAlignment="1">
      <alignment horizontal="center" vertical="center" wrapText="1"/>
    </xf>
    <xf numFmtId="0" fontId="3" fillId="0" borderId="0" xfId="8"/>
    <xf numFmtId="0" fontId="1" fillId="0" borderId="0" xfId="8" applyFont="1"/>
    <xf numFmtId="49" fontId="7" fillId="0" borderId="0" xfId="2" applyNumberFormat="1" applyFont="1" applyFill="1" applyAlignment="1">
      <alignment horizontal="center" vertical="center" wrapText="1"/>
    </xf>
    <xf numFmtId="43" fontId="7" fillId="0" borderId="0" xfId="2" applyFont="1" applyFill="1" applyAlignment="1">
      <alignment vertical="center" wrapText="1"/>
    </xf>
    <xf numFmtId="0" fontId="2" fillId="0" borderId="0" xfId="8" applyFont="1"/>
    <xf numFmtId="43" fontId="7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7" fillId="0" borderId="0" xfId="2" applyFont="1" applyFill="1" applyAlignment="1">
      <alignment horizontal="center" vertical="center"/>
    </xf>
    <xf numFmtId="4" fontId="0" fillId="0" borderId="0" xfId="0" applyNumberFormat="1"/>
    <xf numFmtId="49" fontId="7" fillId="0" borderId="0" xfId="2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13" fillId="0" borderId="0" xfId="0" applyFont="1" applyAlignment="1">
      <alignment horizontal="center" vertical="center"/>
    </xf>
    <xf numFmtId="49" fontId="7" fillId="0" borderId="0" xfId="2" applyNumberFormat="1" applyFont="1" applyFill="1" applyBorder="1" applyAlignment="1">
      <alignment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/>
    <xf numFmtId="49" fontId="13" fillId="0" borderId="0" xfId="0" applyNumberFormat="1" applyFont="1"/>
    <xf numFmtId="49" fontId="7" fillId="2" borderId="1" xfId="2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left" vertical="center" wrapText="1"/>
    </xf>
    <xf numFmtId="43" fontId="7" fillId="2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4" fillId="3" borderId="1" xfId="2" applyFont="1" applyFill="1" applyBorder="1" applyAlignment="1">
      <alignment vertical="center"/>
    </xf>
    <xf numFmtId="43" fontId="4" fillId="3" borderId="1" xfId="1" applyFont="1" applyFill="1" applyBorder="1" applyAlignment="1">
      <alignment horizontal="center" vertical="center" wrapText="1"/>
    </xf>
    <xf numFmtId="0" fontId="3" fillId="0" borderId="0" xfId="8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 wrapText="1"/>
    </xf>
    <xf numFmtId="43" fontId="7" fillId="0" borderId="0" xfId="2" applyFont="1" applyFill="1" applyAlignment="1">
      <alignment horizontal="right" vertical="center"/>
    </xf>
    <xf numFmtId="0" fontId="16" fillId="2" borderId="1" xfId="8" applyFont="1" applyFill="1" applyBorder="1" applyAlignment="1">
      <alignment horizontal="center" vertical="center"/>
    </xf>
    <xf numFmtId="14" fontId="16" fillId="0" borderId="0" xfId="8" applyNumberFormat="1" applyFont="1" applyAlignment="1">
      <alignment horizontal="center" vertical="center"/>
    </xf>
    <xf numFmtId="9" fontId="3" fillId="0" borderId="0" xfId="20" applyFont="1" applyFill="1"/>
    <xf numFmtId="49" fontId="4" fillId="3" borderId="6" xfId="2" applyNumberFormat="1" applyFont="1" applyFill="1" applyBorder="1" applyAlignment="1">
      <alignment horizontal="center" vertical="center" wrapText="1"/>
    </xf>
    <xf numFmtId="43" fontId="4" fillId="3" borderId="6" xfId="2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>
      <alignment horizontal="center" vertical="center" wrapText="1"/>
    </xf>
    <xf numFmtId="43" fontId="4" fillId="4" borderId="1" xfId="2" applyFont="1" applyFill="1" applyBorder="1" applyAlignment="1">
      <alignment vertical="center"/>
    </xf>
    <xf numFmtId="43" fontId="4" fillId="4" borderId="1" xfId="2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vertical="center" wrapText="1"/>
    </xf>
    <xf numFmtId="43" fontId="4" fillId="4" borderId="1" xfId="1" applyFont="1" applyFill="1" applyBorder="1" applyAlignment="1">
      <alignment horizontal="center" vertical="center" wrapText="1"/>
    </xf>
    <xf numFmtId="0" fontId="16" fillId="4" borderId="1" xfId="8" applyFont="1" applyFill="1" applyBorder="1" applyAlignment="1">
      <alignment horizontal="center" vertical="center"/>
    </xf>
    <xf numFmtId="16" fontId="16" fillId="4" borderId="1" xfId="8" quotePrefix="1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 wrapText="1"/>
    </xf>
    <xf numFmtId="16" fontId="16" fillId="2" borderId="1" xfId="8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3" fontId="4" fillId="0" borderId="1" xfId="2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165" fontId="7" fillId="5" borderId="1" xfId="1" applyNumberFormat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18" fillId="0" borderId="1" xfId="8" applyFont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165" fontId="18" fillId="0" borderId="1" xfId="1" applyNumberFormat="1" applyFont="1" applyFill="1" applyBorder="1" applyAlignment="1">
      <alignment horizontal="center" vertical="center"/>
    </xf>
    <xf numFmtId="0" fontId="17" fillId="0" borderId="1" xfId="8" applyFont="1" applyBorder="1" applyAlignment="1">
      <alignment horizontal="center" vertical="center"/>
    </xf>
    <xf numFmtId="0" fontId="3" fillId="0" borderId="1" xfId="8" applyBorder="1" applyAlignment="1">
      <alignment horizontal="center" vertical="center"/>
    </xf>
    <xf numFmtId="165" fontId="18" fillId="6" borderId="1" xfId="1" applyNumberFormat="1" applyFont="1" applyFill="1" applyBorder="1" applyAlignment="1">
      <alignment horizontal="center" vertical="center"/>
    </xf>
    <xf numFmtId="43" fontId="7" fillId="6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43" fontId="4" fillId="0" borderId="5" xfId="2" applyFont="1" applyFill="1" applyBorder="1" applyAlignment="1">
      <alignment horizontal="center" vertical="center" wrapText="1"/>
    </xf>
    <xf numFmtId="43" fontId="4" fillId="0" borderId="6" xfId="2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center" vertical="center" wrapText="1"/>
    </xf>
    <xf numFmtId="49" fontId="4" fillId="0" borderId="6" xfId="2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168" fontId="4" fillId="4" borderId="1" xfId="1" applyNumberFormat="1" applyFont="1" applyFill="1" applyBorder="1" applyAlignment="1">
      <alignment horizontal="center" vertical="center" wrapText="1"/>
    </xf>
    <xf numFmtId="168" fontId="7" fillId="2" borderId="7" xfId="2" applyNumberFormat="1" applyFont="1" applyFill="1" applyBorder="1" applyAlignment="1">
      <alignment horizontal="center" vertical="center" wrapText="1"/>
    </xf>
    <xf numFmtId="168" fontId="7" fillId="2" borderId="5" xfId="2" applyNumberFormat="1" applyFont="1" applyFill="1" applyBorder="1" applyAlignment="1">
      <alignment horizontal="center" vertical="center" wrapText="1"/>
    </xf>
    <xf numFmtId="168" fontId="7" fillId="2" borderId="1" xfId="1" applyNumberFormat="1" applyFont="1" applyFill="1" applyBorder="1" applyAlignment="1">
      <alignment horizontal="center" vertical="center" wrapText="1"/>
    </xf>
    <xf numFmtId="168" fontId="4" fillId="3" borderId="6" xfId="2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8" fontId="7" fillId="2" borderId="1" xfId="1" applyNumberFormat="1" applyFont="1" applyFill="1" applyBorder="1" applyAlignment="1">
      <alignment vertical="center" wrapText="1"/>
    </xf>
    <xf numFmtId="168" fontId="7" fillId="4" borderId="1" xfId="1" applyNumberFormat="1" applyFont="1" applyFill="1" applyBorder="1" applyAlignment="1">
      <alignment vertical="center" wrapText="1"/>
    </xf>
    <xf numFmtId="168" fontId="7" fillId="0" borderId="2" xfId="1" applyNumberFormat="1" applyFont="1" applyFill="1" applyBorder="1" applyAlignment="1">
      <alignment horizontal="center" vertical="center" wrapText="1"/>
    </xf>
  </cellXfs>
  <cellStyles count="21">
    <cellStyle name="Excel Built-in Normal" xfId="10"/>
    <cellStyle name="Excel Built-in Normal 4" xfId="7"/>
    <cellStyle name="Обычный" xfId="0" builtinId="0"/>
    <cellStyle name="Обычный 10" xfId="16"/>
    <cellStyle name="Обычный 2" xfId="11"/>
    <cellStyle name="Обычный 2 2" xfId="9"/>
    <cellStyle name="Обычный 2 2 2" xfId="3"/>
    <cellStyle name="Обычный 2 3" xfId="15"/>
    <cellStyle name="Обычный 2 4" xfId="18"/>
    <cellStyle name="Обычный 3" xfId="14"/>
    <cellStyle name="Обычный 3 2" xfId="12"/>
    <cellStyle name="Обычный 3 2 2" xfId="6"/>
    <cellStyle name="Обычный 4" xfId="8"/>
    <cellStyle name="Обычный 4 2 2" xfId="5"/>
    <cellStyle name="Обычный 5" xfId="13"/>
    <cellStyle name="Обычный_ф 2 авг ПСК дог 1899 доп №2" xfId="4"/>
    <cellStyle name="Процентный" xfId="20" builtinId="5"/>
    <cellStyle name="Финансовый" xfId="1" builtinId="3"/>
    <cellStyle name="Финансовый 3" xfId="2"/>
    <cellStyle name="Финансовый 3 2" xfId="19"/>
    <cellStyle name="Финансовый 5" xfId="17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T55"/>
  <sheetViews>
    <sheetView tabSelected="1" view="pageBreakPreview" zoomScale="60" zoomScaleNormal="100" workbookViewId="0">
      <pane ySplit="8" topLeftCell="A9" activePane="bottomLeft" state="frozen"/>
      <selection activeCell="K1" sqref="K1"/>
      <selection pane="bottomLeft" activeCell="L45" sqref="L45"/>
    </sheetView>
  </sheetViews>
  <sheetFormatPr defaultColWidth="8.85546875" defaultRowHeight="15.75" outlineLevelRow="1" x14ac:dyDescent="0.25"/>
  <cols>
    <col min="1" max="1" width="9.140625" style="7" customWidth="1"/>
    <col min="2" max="2" width="84" style="8" bestFit="1" customWidth="1"/>
    <col min="3" max="3" width="10.42578125" style="4" customWidth="1"/>
    <col min="4" max="4" width="13.140625" style="4" customWidth="1"/>
    <col min="5" max="8" width="15" style="3" customWidth="1"/>
    <col min="9" max="9" width="16.85546875" style="31" customWidth="1"/>
    <col min="10" max="14" width="20" style="4" customWidth="1"/>
    <col min="15" max="15" width="12.140625" style="5" bestFit="1" customWidth="1"/>
    <col min="16" max="16384" width="8.85546875" style="5"/>
  </cols>
  <sheetData>
    <row r="1" spans="1:20" x14ac:dyDescent="0.25">
      <c r="M1" s="33" t="s">
        <v>94</v>
      </c>
      <c r="N1" s="33"/>
    </row>
    <row r="2" spans="1:20" ht="15.6" customHeight="1" x14ac:dyDescent="0.25">
      <c r="A2" s="72" t="s">
        <v>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20" ht="15.6" customHeight="1" x14ac:dyDescent="0.25">
      <c r="A3" s="72" t="s">
        <v>62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T3" s="6"/>
    </row>
    <row r="4" spans="1:20" ht="15.6" customHeight="1" x14ac:dyDescent="0.25">
      <c r="A4" s="72" t="s">
        <v>11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T4" s="6"/>
    </row>
    <row r="5" spans="1:20" ht="15.6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T5" s="6"/>
    </row>
    <row r="6" spans="1:20" x14ac:dyDescent="0.25">
      <c r="I6" s="35"/>
    </row>
    <row r="7" spans="1:20" s="9" customFormat="1" ht="15.6" customHeight="1" x14ac:dyDescent="0.25">
      <c r="A7" s="68" t="s">
        <v>6</v>
      </c>
      <c r="B7" s="63" t="s">
        <v>0</v>
      </c>
      <c r="C7" s="63" t="s">
        <v>9</v>
      </c>
      <c r="D7" s="63" t="s">
        <v>89</v>
      </c>
      <c r="E7" s="65"/>
      <c r="F7" s="66"/>
      <c r="G7" s="66"/>
      <c r="H7" s="67"/>
      <c r="I7" s="54"/>
      <c r="J7" s="63" t="s">
        <v>8</v>
      </c>
      <c r="K7" s="63" t="s">
        <v>4</v>
      </c>
      <c r="L7" s="63" t="s">
        <v>7</v>
      </c>
      <c r="M7" s="63" t="s">
        <v>3</v>
      </c>
      <c r="N7" s="63" t="s">
        <v>63</v>
      </c>
      <c r="T7" s="6"/>
    </row>
    <row r="8" spans="1:20" s="9" customFormat="1" ht="28.5" x14ac:dyDescent="0.25">
      <c r="A8" s="69"/>
      <c r="B8" s="64"/>
      <c r="C8" s="64"/>
      <c r="D8" s="64"/>
      <c r="E8" s="11" t="s">
        <v>64</v>
      </c>
      <c r="F8" s="11" t="s">
        <v>65</v>
      </c>
      <c r="G8" s="11" t="s">
        <v>66</v>
      </c>
      <c r="H8" s="11" t="s">
        <v>90</v>
      </c>
      <c r="I8" s="54" t="s">
        <v>67</v>
      </c>
      <c r="J8" s="64"/>
      <c r="K8" s="64"/>
      <c r="L8" s="64"/>
      <c r="M8" s="64"/>
      <c r="N8" s="64"/>
      <c r="T8" s="6"/>
    </row>
    <row r="9" spans="1:20" s="9" customFormat="1" x14ac:dyDescent="0.25">
      <c r="A9" s="37"/>
      <c r="B9" s="29" t="s">
        <v>68</v>
      </c>
      <c r="C9" s="38"/>
      <c r="D9" s="38"/>
      <c r="E9" s="30"/>
      <c r="F9" s="30"/>
      <c r="G9" s="30"/>
      <c r="H9" s="30"/>
      <c r="I9" s="54"/>
      <c r="J9" s="38"/>
      <c r="K9" s="38"/>
      <c r="L9" s="38"/>
      <c r="M9" s="38"/>
      <c r="N9" s="38"/>
      <c r="T9" s="6"/>
    </row>
    <row r="10" spans="1:20" s="2" customFormat="1" ht="24.6" customHeight="1" x14ac:dyDescent="0.25">
      <c r="A10" s="39">
        <v>1</v>
      </c>
      <c r="B10" s="40" t="s">
        <v>12</v>
      </c>
      <c r="C10" s="41"/>
      <c r="D10" s="41"/>
      <c r="E10" s="42"/>
      <c r="F10" s="42"/>
      <c r="G10" s="42"/>
      <c r="H10" s="42"/>
      <c r="I10" s="56"/>
      <c r="J10" s="43"/>
      <c r="K10" s="73"/>
      <c r="L10" s="43"/>
      <c r="M10" s="73"/>
      <c r="N10" s="44" t="s">
        <v>15</v>
      </c>
      <c r="T10" s="1"/>
    </row>
    <row r="11" spans="1:20" s="2" customFormat="1" outlineLevel="1" x14ac:dyDescent="0.25">
      <c r="A11" s="24" t="s">
        <v>10</v>
      </c>
      <c r="B11" s="25" t="s">
        <v>14</v>
      </c>
      <c r="C11" s="26" t="s">
        <v>1</v>
      </c>
      <c r="D11" s="26"/>
      <c r="E11" s="52">
        <v>1016.6425</v>
      </c>
      <c r="F11" s="52">
        <v>686.02750000000003</v>
      </c>
      <c r="G11" s="52">
        <v>633.31299999999999</v>
      </c>
      <c r="H11" s="32">
        <f>SUM(E11:G11)</f>
        <v>2335.9830000000002</v>
      </c>
      <c r="I11" s="56"/>
      <c r="J11" s="27"/>
      <c r="K11" s="74">
        <v>3500</v>
      </c>
      <c r="L11" s="28"/>
      <c r="M11" s="79">
        <f>K11*H11</f>
        <v>8175940.5000000009</v>
      </c>
      <c r="N11" s="34" t="s">
        <v>15</v>
      </c>
      <c r="T11" s="1"/>
    </row>
    <row r="12" spans="1:20" s="2" customFormat="1" x14ac:dyDescent="0.25">
      <c r="A12" s="39" t="s">
        <v>18</v>
      </c>
      <c r="B12" s="40" t="s">
        <v>19</v>
      </c>
      <c r="C12" s="41"/>
      <c r="D12" s="41"/>
      <c r="E12" s="42"/>
      <c r="F12" s="42"/>
      <c r="G12" s="42"/>
      <c r="H12" s="42"/>
      <c r="I12" s="55"/>
      <c r="J12" s="43"/>
      <c r="K12" s="73"/>
      <c r="L12" s="10">
        <f t="shared" ref="L12:L24" si="0">H12*J12</f>
        <v>0</v>
      </c>
      <c r="M12" s="73">
        <f t="shared" ref="M12:M24" si="1">K12*H12</f>
        <v>0</v>
      </c>
      <c r="N12" s="44" t="s">
        <v>17</v>
      </c>
    </row>
    <row r="13" spans="1:20" s="2" customFormat="1" outlineLevel="1" x14ac:dyDescent="0.25">
      <c r="A13" s="24" t="s">
        <v>22</v>
      </c>
      <c r="B13" s="25" t="s">
        <v>20</v>
      </c>
      <c r="C13" s="26" t="s">
        <v>1</v>
      </c>
      <c r="D13" s="26"/>
      <c r="E13" s="52">
        <v>66.944999999999993</v>
      </c>
      <c r="F13" s="52">
        <v>60.550000000000004</v>
      </c>
      <c r="G13" s="52">
        <v>55.103000000000002</v>
      </c>
      <c r="H13" s="32">
        <f>SUM(E13:G13)</f>
        <v>182.59800000000001</v>
      </c>
      <c r="I13" s="56"/>
      <c r="J13" s="28"/>
      <c r="K13" s="75">
        <v>4800</v>
      </c>
      <c r="L13" s="10">
        <f t="shared" si="0"/>
        <v>0</v>
      </c>
      <c r="M13" s="79">
        <f t="shared" si="1"/>
        <v>876470.4</v>
      </c>
      <c r="N13" s="34" t="s">
        <v>17</v>
      </c>
    </row>
    <row r="14" spans="1:20" s="2" customFormat="1" ht="31.5" outlineLevel="1" x14ac:dyDescent="0.25">
      <c r="A14" s="24" t="s">
        <v>23</v>
      </c>
      <c r="B14" s="25" t="s">
        <v>21</v>
      </c>
      <c r="C14" s="26" t="s">
        <v>1</v>
      </c>
      <c r="D14" s="26"/>
      <c r="E14" s="52">
        <v>827.85</v>
      </c>
      <c r="F14" s="52">
        <v>676.05</v>
      </c>
      <c r="G14" s="52">
        <v>655.71100000000001</v>
      </c>
      <c r="H14" s="32">
        <f>SUM(E14:G14)</f>
        <v>2159.6109999999999</v>
      </c>
      <c r="I14" s="56"/>
      <c r="J14" s="28"/>
      <c r="K14" s="76">
        <v>4500</v>
      </c>
      <c r="L14" s="10">
        <f t="shared" si="0"/>
        <v>0</v>
      </c>
      <c r="M14" s="79">
        <f t="shared" si="1"/>
        <v>9718249.5</v>
      </c>
      <c r="N14" s="34" t="s">
        <v>17</v>
      </c>
    </row>
    <row r="15" spans="1:20" s="2" customFormat="1" x14ac:dyDescent="0.25">
      <c r="A15" s="39" t="s">
        <v>24</v>
      </c>
      <c r="B15" s="40" t="s">
        <v>25</v>
      </c>
      <c r="C15" s="41"/>
      <c r="D15" s="41"/>
      <c r="E15" s="42"/>
      <c r="F15" s="42"/>
      <c r="G15" s="42"/>
      <c r="H15" s="42"/>
      <c r="I15" s="55"/>
      <c r="J15" s="43"/>
      <c r="K15" s="73"/>
      <c r="L15" s="10">
        <f t="shared" si="0"/>
        <v>0</v>
      </c>
      <c r="M15" s="80">
        <f t="shared" si="1"/>
        <v>0</v>
      </c>
      <c r="N15" s="44" t="s">
        <v>26</v>
      </c>
    </row>
    <row r="16" spans="1:20" s="2" customFormat="1" outlineLevel="1" x14ac:dyDescent="0.25">
      <c r="A16" s="24" t="s">
        <v>30</v>
      </c>
      <c r="B16" s="25" t="s">
        <v>27</v>
      </c>
      <c r="C16" s="26" t="s">
        <v>13</v>
      </c>
      <c r="D16" s="26"/>
      <c r="E16" s="52">
        <v>3873.92</v>
      </c>
      <c r="F16" s="52">
        <v>2616.0099999999998</v>
      </c>
      <c r="G16" s="52">
        <v>2555.828</v>
      </c>
      <c r="H16" s="32">
        <f>SUM(E16:G16)</f>
        <v>9045.7579999999998</v>
      </c>
      <c r="I16" s="56"/>
      <c r="J16" s="28"/>
      <c r="K16" s="76">
        <v>700</v>
      </c>
      <c r="L16" s="10">
        <f t="shared" si="0"/>
        <v>0</v>
      </c>
      <c r="M16" s="79">
        <f t="shared" si="1"/>
        <v>6332030.5999999996</v>
      </c>
      <c r="N16" s="34" t="s">
        <v>26</v>
      </c>
    </row>
    <row r="17" spans="1:14" s="2" customFormat="1" outlineLevel="1" x14ac:dyDescent="0.25">
      <c r="A17" s="24" t="s">
        <v>31</v>
      </c>
      <c r="B17" s="25" t="s">
        <v>28</v>
      </c>
      <c r="C17" s="26" t="s">
        <v>13</v>
      </c>
      <c r="D17" s="26"/>
      <c r="E17" s="52">
        <v>2875.2999999999997</v>
      </c>
      <c r="F17" s="52">
        <v>2110.4850000000001</v>
      </c>
      <c r="G17" s="52">
        <v>2565.0300000000002</v>
      </c>
      <c r="H17" s="32">
        <f>SUM(E17:G17)</f>
        <v>7550.8150000000005</v>
      </c>
      <c r="I17" s="56"/>
      <c r="J17" s="28"/>
      <c r="K17" s="76">
        <v>790</v>
      </c>
      <c r="L17" s="10">
        <f t="shared" si="0"/>
        <v>0</v>
      </c>
      <c r="M17" s="79">
        <f t="shared" si="1"/>
        <v>5965143.8500000006</v>
      </c>
      <c r="N17" s="34" t="s">
        <v>26</v>
      </c>
    </row>
    <row r="18" spans="1:14" s="2" customFormat="1" outlineLevel="1" x14ac:dyDescent="0.25">
      <c r="A18" s="24" t="s">
        <v>32</v>
      </c>
      <c r="B18" s="25" t="s">
        <v>29</v>
      </c>
      <c r="C18" s="26" t="s">
        <v>13</v>
      </c>
      <c r="D18" s="26"/>
      <c r="E18" s="52">
        <v>288.08</v>
      </c>
      <c r="F18" s="52">
        <v>378.28</v>
      </c>
      <c r="G18" s="52">
        <v>240.124</v>
      </c>
      <c r="H18" s="32">
        <f>SUM(E18:G18)</f>
        <v>906.48399999999992</v>
      </c>
      <c r="I18" s="56"/>
      <c r="J18" s="28"/>
      <c r="K18" s="76">
        <v>1100</v>
      </c>
      <c r="L18" s="10">
        <f t="shared" si="0"/>
        <v>0</v>
      </c>
      <c r="M18" s="79">
        <f t="shared" si="1"/>
        <v>997132.39999999991</v>
      </c>
      <c r="N18" s="34" t="s">
        <v>26</v>
      </c>
    </row>
    <row r="19" spans="1:14" s="2" customFormat="1" x14ac:dyDescent="0.25">
      <c r="A19" s="39" t="s">
        <v>33</v>
      </c>
      <c r="B19" s="40" t="s">
        <v>34</v>
      </c>
      <c r="C19" s="41"/>
      <c r="D19" s="41"/>
      <c r="E19" s="42"/>
      <c r="F19" s="42"/>
      <c r="G19" s="42"/>
      <c r="H19" s="42"/>
      <c r="I19" s="55"/>
      <c r="J19" s="43"/>
      <c r="K19" s="73"/>
      <c r="L19" s="10">
        <f t="shared" si="0"/>
        <v>0</v>
      </c>
      <c r="M19" s="73">
        <f t="shared" si="1"/>
        <v>0</v>
      </c>
      <c r="N19" s="44" t="s">
        <v>37</v>
      </c>
    </row>
    <row r="20" spans="1:14" s="2" customFormat="1" outlineLevel="1" x14ac:dyDescent="0.25">
      <c r="A20" s="24" t="s">
        <v>36</v>
      </c>
      <c r="B20" s="25" t="s">
        <v>35</v>
      </c>
      <c r="C20" s="26" t="s">
        <v>13</v>
      </c>
      <c r="D20" s="26"/>
      <c r="E20" s="52">
        <v>130.01999999999998</v>
      </c>
      <c r="F20" s="52">
        <v>110.63</v>
      </c>
      <c r="G20" s="52">
        <v>106.86</v>
      </c>
      <c r="H20" s="32">
        <f>SUM(E20:G20)</f>
        <v>347.51</v>
      </c>
      <c r="I20" s="56"/>
      <c r="J20" s="28"/>
      <c r="K20" s="76">
        <v>1100</v>
      </c>
      <c r="L20" s="10">
        <f t="shared" si="0"/>
        <v>0</v>
      </c>
      <c r="M20" s="76">
        <f t="shared" si="1"/>
        <v>382261</v>
      </c>
      <c r="N20" s="34" t="s">
        <v>37</v>
      </c>
    </row>
    <row r="21" spans="1:14" s="2" customFormat="1" x14ac:dyDescent="0.25">
      <c r="A21" s="39" t="s">
        <v>38</v>
      </c>
      <c r="B21" s="40" t="s">
        <v>39</v>
      </c>
      <c r="C21" s="41"/>
      <c r="D21" s="41"/>
      <c r="E21" s="42"/>
      <c r="F21" s="42"/>
      <c r="G21" s="42"/>
      <c r="H21" s="42"/>
      <c r="I21" s="58"/>
      <c r="J21" s="43"/>
      <c r="K21" s="73"/>
      <c r="L21" s="10">
        <f t="shared" si="0"/>
        <v>0</v>
      </c>
      <c r="M21" s="73">
        <f t="shared" si="1"/>
        <v>0</v>
      </c>
      <c r="N21" s="44" t="s">
        <v>42</v>
      </c>
    </row>
    <row r="22" spans="1:14" s="2" customFormat="1" outlineLevel="1" x14ac:dyDescent="0.25">
      <c r="A22" s="24" t="s">
        <v>41</v>
      </c>
      <c r="B22" s="25" t="s">
        <v>40</v>
      </c>
      <c r="C22" s="26" t="s">
        <v>1</v>
      </c>
      <c r="D22" s="26"/>
      <c r="E22" s="52">
        <v>48.405000000000001</v>
      </c>
      <c r="F22" s="52">
        <v>44.612499999999997</v>
      </c>
      <c r="G22" s="52">
        <v>42.668999999999997</v>
      </c>
      <c r="H22" s="32">
        <f>SUM(E22:G22)</f>
        <v>135.6865</v>
      </c>
      <c r="I22" s="56"/>
      <c r="J22" s="28"/>
      <c r="K22" s="76">
        <v>4800</v>
      </c>
      <c r="L22" s="10">
        <f t="shared" si="0"/>
        <v>0</v>
      </c>
      <c r="M22" s="76">
        <f t="shared" si="1"/>
        <v>651295.19999999995</v>
      </c>
      <c r="N22" s="34" t="s">
        <v>42</v>
      </c>
    </row>
    <row r="23" spans="1:14" s="2" customFormat="1" x14ac:dyDescent="0.25">
      <c r="A23" s="39" t="s">
        <v>43</v>
      </c>
      <c r="B23" s="40" t="s">
        <v>44</v>
      </c>
      <c r="C23" s="41"/>
      <c r="D23" s="41"/>
      <c r="E23" s="42"/>
      <c r="F23" s="42"/>
      <c r="G23" s="42"/>
      <c r="H23" s="42"/>
      <c r="I23" s="55"/>
      <c r="J23" s="43"/>
      <c r="K23" s="73"/>
      <c r="L23" s="10">
        <f t="shared" si="0"/>
        <v>0</v>
      </c>
      <c r="M23" s="73">
        <f t="shared" si="1"/>
        <v>0</v>
      </c>
      <c r="N23" s="44" t="s">
        <v>45</v>
      </c>
    </row>
    <row r="24" spans="1:14" s="2" customFormat="1" outlineLevel="1" x14ac:dyDescent="0.25">
      <c r="A24" s="24" t="s">
        <v>48</v>
      </c>
      <c r="B24" s="25" t="s">
        <v>46</v>
      </c>
      <c r="C24" s="26" t="s">
        <v>1</v>
      </c>
      <c r="D24" s="26"/>
      <c r="E24" s="52">
        <v>66.018749999999997</v>
      </c>
      <c r="F24" s="52">
        <v>50.118749999999999</v>
      </c>
      <c r="G24" s="52">
        <v>48.45</v>
      </c>
      <c r="H24" s="32">
        <f>SUM(E24:G24)</f>
        <v>164.58749999999998</v>
      </c>
      <c r="I24" s="56"/>
      <c r="J24" s="28"/>
      <c r="K24" s="76">
        <v>3000</v>
      </c>
      <c r="L24" s="10">
        <f t="shared" si="0"/>
        <v>0</v>
      </c>
      <c r="M24" s="76">
        <f t="shared" si="1"/>
        <v>493762.49999999994</v>
      </c>
      <c r="N24" s="34" t="s">
        <v>45</v>
      </c>
    </row>
    <row r="25" spans="1:14" s="2" customFormat="1" x14ac:dyDescent="0.25">
      <c r="A25" s="39" t="s">
        <v>49</v>
      </c>
      <c r="B25" s="40" t="s">
        <v>50</v>
      </c>
      <c r="C25" s="41"/>
      <c r="D25" s="41"/>
      <c r="E25" s="42"/>
      <c r="F25" s="42"/>
      <c r="G25" s="42"/>
      <c r="H25" s="42"/>
      <c r="I25" s="55"/>
      <c r="J25" s="43"/>
      <c r="K25" s="73"/>
      <c r="L25" s="10">
        <f t="shared" ref="L25:L34" si="2">H25*J25</f>
        <v>0</v>
      </c>
      <c r="M25" s="73">
        <f t="shared" ref="M25:M34" si="3">K25*H25</f>
        <v>0</v>
      </c>
      <c r="N25" s="44" t="s">
        <v>51</v>
      </c>
    </row>
    <row r="26" spans="1:14" s="2" customFormat="1" outlineLevel="1" x14ac:dyDescent="0.25">
      <c r="A26" s="24" t="s">
        <v>53</v>
      </c>
      <c r="B26" s="25" t="s">
        <v>52</v>
      </c>
      <c r="C26" s="26" t="s">
        <v>13</v>
      </c>
      <c r="D26" s="26"/>
      <c r="E26" s="52">
        <v>1895.0000000000002</v>
      </c>
      <c r="F26" s="52">
        <v>1180.6400000000001</v>
      </c>
      <c r="G26" s="52">
        <v>1652.598</v>
      </c>
      <c r="H26" s="32">
        <f>SUM(E26:G26)</f>
        <v>4728.2380000000003</v>
      </c>
      <c r="I26" s="56"/>
      <c r="J26" s="28"/>
      <c r="K26" s="76">
        <v>1100</v>
      </c>
      <c r="L26" s="10">
        <f t="shared" si="2"/>
        <v>0</v>
      </c>
      <c r="M26" s="76">
        <f t="shared" si="3"/>
        <v>5201061.8000000007</v>
      </c>
      <c r="N26" s="34" t="s">
        <v>51</v>
      </c>
    </row>
    <row r="27" spans="1:14" s="2" customFormat="1" x14ac:dyDescent="0.25">
      <c r="A27" s="39" t="s">
        <v>54</v>
      </c>
      <c r="B27" s="40" t="s">
        <v>55</v>
      </c>
      <c r="C27" s="41"/>
      <c r="D27" s="41"/>
      <c r="E27" s="42"/>
      <c r="F27" s="42"/>
      <c r="G27" s="42"/>
      <c r="H27" s="42"/>
      <c r="I27" s="55"/>
      <c r="J27" s="43"/>
      <c r="K27" s="73"/>
      <c r="L27" s="10">
        <f t="shared" si="2"/>
        <v>0</v>
      </c>
      <c r="M27" s="73">
        <f t="shared" si="3"/>
        <v>0</v>
      </c>
      <c r="N27" s="44" t="s">
        <v>16</v>
      </c>
    </row>
    <row r="28" spans="1:14" s="2" customFormat="1" outlineLevel="1" x14ac:dyDescent="0.25">
      <c r="A28" s="24" t="s">
        <v>56</v>
      </c>
      <c r="B28" s="25" t="s">
        <v>55</v>
      </c>
      <c r="C28" s="26" t="s">
        <v>1</v>
      </c>
      <c r="D28" s="26"/>
      <c r="E28" s="52">
        <v>284.27810400000004</v>
      </c>
      <c r="F28" s="52">
        <v>224.53128000000001</v>
      </c>
      <c r="G28" s="52">
        <v>224.11533600000001</v>
      </c>
      <c r="H28" s="32">
        <f>SUM(E28:G28)</f>
        <v>732.92471999999998</v>
      </c>
      <c r="I28" s="56"/>
      <c r="J28" s="28"/>
      <c r="K28" s="75">
        <v>3500</v>
      </c>
      <c r="L28" s="10">
        <f t="shared" si="2"/>
        <v>0</v>
      </c>
      <c r="M28" s="76">
        <f t="shared" si="3"/>
        <v>2565236.52</v>
      </c>
      <c r="N28" s="34" t="s">
        <v>16</v>
      </c>
    </row>
    <row r="29" spans="1:14" s="2" customFormat="1" x14ac:dyDescent="0.25">
      <c r="A29" s="39" t="s">
        <v>57</v>
      </c>
      <c r="B29" s="40" t="s">
        <v>58</v>
      </c>
      <c r="C29" s="41"/>
      <c r="D29" s="41"/>
      <c r="E29" s="42"/>
      <c r="F29" s="42"/>
      <c r="G29" s="42"/>
      <c r="H29" s="42"/>
      <c r="I29" s="55"/>
      <c r="J29" s="43"/>
      <c r="K29" s="73"/>
      <c r="L29" s="10">
        <f t="shared" si="2"/>
        <v>0</v>
      </c>
      <c r="M29" s="73">
        <f t="shared" si="3"/>
        <v>0</v>
      </c>
      <c r="N29" s="44" t="s">
        <v>59</v>
      </c>
    </row>
    <row r="30" spans="1:14" s="2" customFormat="1" outlineLevel="1" x14ac:dyDescent="0.25">
      <c r="A30" s="24" t="s">
        <v>61</v>
      </c>
      <c r="B30" s="25" t="s">
        <v>60</v>
      </c>
      <c r="C30" s="26" t="s">
        <v>47</v>
      </c>
      <c r="D30" s="26"/>
      <c r="E30" s="52">
        <v>9.4876657000000009</v>
      </c>
      <c r="F30" s="52">
        <v>9.1688599499999981</v>
      </c>
      <c r="G30" s="52">
        <v>6.0610394999999988</v>
      </c>
      <c r="H30" s="32">
        <f>SUM(E30:G30)</f>
        <v>24.717565149999999</v>
      </c>
      <c r="I30" s="56"/>
      <c r="J30" s="28"/>
      <c r="K30" s="76"/>
      <c r="L30" s="10">
        <f t="shared" si="2"/>
        <v>0</v>
      </c>
      <c r="M30" s="76">
        <f t="shared" si="3"/>
        <v>0</v>
      </c>
      <c r="N30" s="34" t="s">
        <v>59</v>
      </c>
    </row>
    <row r="31" spans="1:14" s="2" customFormat="1" x14ac:dyDescent="0.25">
      <c r="A31" s="37"/>
      <c r="B31" s="29" t="s">
        <v>69</v>
      </c>
      <c r="C31" s="38"/>
      <c r="D31" s="38"/>
      <c r="E31" s="30"/>
      <c r="F31" s="30"/>
      <c r="G31" s="30"/>
      <c r="H31" s="30"/>
      <c r="I31" s="57"/>
      <c r="J31" s="38"/>
      <c r="K31" s="77"/>
      <c r="L31" s="10">
        <f t="shared" si="2"/>
        <v>0</v>
      </c>
      <c r="M31" s="77">
        <f t="shared" si="3"/>
        <v>0</v>
      </c>
      <c r="N31" s="38"/>
    </row>
    <row r="32" spans="1:14" s="2" customFormat="1" x14ac:dyDescent="0.25">
      <c r="A32" s="39" t="s">
        <v>72</v>
      </c>
      <c r="B32" s="40" t="s">
        <v>71</v>
      </c>
      <c r="C32" s="41"/>
      <c r="D32" s="41"/>
      <c r="E32" s="42"/>
      <c r="F32" s="42"/>
      <c r="G32" s="42"/>
      <c r="H32" s="42"/>
      <c r="I32" s="57"/>
      <c r="J32" s="43"/>
      <c r="K32" s="73"/>
      <c r="L32" s="10">
        <f t="shared" si="2"/>
        <v>0</v>
      </c>
      <c r="M32" s="73">
        <f t="shared" si="3"/>
        <v>0</v>
      </c>
      <c r="N32" s="45" t="s">
        <v>70</v>
      </c>
    </row>
    <row r="33" spans="1:15" s="2" customFormat="1" outlineLevel="1" x14ac:dyDescent="0.25">
      <c r="A33" s="24" t="s">
        <v>73</v>
      </c>
      <c r="B33" s="25" t="s">
        <v>76</v>
      </c>
      <c r="C33" s="26" t="s">
        <v>1</v>
      </c>
      <c r="D33" s="26"/>
      <c r="E33" s="32"/>
      <c r="F33" s="32"/>
      <c r="G33" s="32"/>
      <c r="H33" s="53">
        <f>42.65+67.89</f>
        <v>110.53999999999999</v>
      </c>
      <c r="I33" s="57"/>
      <c r="J33" s="27"/>
      <c r="K33" s="74">
        <v>4800</v>
      </c>
      <c r="L33" s="10">
        <f t="shared" si="2"/>
        <v>0</v>
      </c>
      <c r="M33" s="76">
        <f t="shared" si="3"/>
        <v>530592</v>
      </c>
      <c r="N33" s="34" t="s">
        <v>70</v>
      </c>
    </row>
    <row r="34" spans="1:15" s="2" customFormat="1" outlineLevel="1" x14ac:dyDescent="0.25">
      <c r="A34" s="24" t="s">
        <v>77</v>
      </c>
      <c r="B34" s="25" t="s">
        <v>75</v>
      </c>
      <c r="C34" s="26" t="s">
        <v>1</v>
      </c>
      <c r="D34" s="26"/>
      <c r="E34" s="32"/>
      <c r="F34" s="32"/>
      <c r="G34" s="32"/>
      <c r="H34" s="53">
        <f>361.17+0.34</f>
        <v>361.51</v>
      </c>
      <c r="I34" s="60"/>
      <c r="J34" s="61"/>
      <c r="K34" s="75">
        <v>4800</v>
      </c>
      <c r="L34" s="61">
        <f t="shared" si="2"/>
        <v>0</v>
      </c>
      <c r="M34" s="76">
        <f t="shared" si="3"/>
        <v>1735248</v>
      </c>
      <c r="N34" s="34" t="s">
        <v>70</v>
      </c>
    </row>
    <row r="35" spans="1:15" ht="31.5" outlineLevel="1" x14ac:dyDescent="0.25">
      <c r="A35" s="24" t="s">
        <v>78</v>
      </c>
      <c r="B35" s="25" t="s">
        <v>21</v>
      </c>
      <c r="C35" s="26" t="s">
        <v>1</v>
      </c>
      <c r="D35" s="26"/>
      <c r="E35" s="32"/>
      <c r="F35" s="32"/>
      <c r="G35" s="32"/>
      <c r="H35" s="53">
        <f>88.6+18.5</f>
        <v>107.1</v>
      </c>
      <c r="I35" s="55"/>
      <c r="J35" s="28"/>
      <c r="K35" s="76">
        <v>4500</v>
      </c>
      <c r="L35" s="10">
        <f t="shared" ref="L35:L37" si="4">H35*J35</f>
        <v>0</v>
      </c>
      <c r="M35" s="76">
        <f t="shared" ref="M35:M39" si="5">K35*H35</f>
        <v>481950</v>
      </c>
      <c r="N35" s="34" t="s">
        <v>70</v>
      </c>
      <c r="O35" s="36"/>
    </row>
    <row r="36" spans="1:15" outlineLevel="1" x14ac:dyDescent="0.25">
      <c r="A36" s="24" t="s">
        <v>79</v>
      </c>
      <c r="B36" s="25" t="s">
        <v>60</v>
      </c>
      <c r="C36" s="26" t="s">
        <v>1</v>
      </c>
      <c r="D36" s="26"/>
      <c r="E36" s="32"/>
      <c r="F36" s="32"/>
      <c r="G36" s="32"/>
      <c r="H36" s="53">
        <v>1.680185</v>
      </c>
      <c r="I36" s="55"/>
      <c r="J36" s="27"/>
      <c r="K36" s="78"/>
      <c r="L36" s="10">
        <f t="shared" si="4"/>
        <v>0</v>
      </c>
      <c r="M36" s="76">
        <f t="shared" si="5"/>
        <v>0</v>
      </c>
      <c r="N36" s="34" t="s">
        <v>70</v>
      </c>
      <c r="O36" s="36"/>
    </row>
    <row r="37" spans="1:15" outlineLevel="1" x14ac:dyDescent="0.25">
      <c r="A37" s="24" t="s">
        <v>80</v>
      </c>
      <c r="B37" s="25" t="s">
        <v>81</v>
      </c>
      <c r="C37" s="26" t="s">
        <v>1</v>
      </c>
      <c r="D37" s="26"/>
      <c r="E37" s="32"/>
      <c r="F37" s="32"/>
      <c r="G37" s="32"/>
      <c r="H37" s="53">
        <v>2.9180000000000001</v>
      </c>
      <c r="I37" s="55"/>
      <c r="J37" s="27"/>
      <c r="K37" s="78"/>
      <c r="L37" s="10">
        <f t="shared" si="4"/>
        <v>0</v>
      </c>
      <c r="M37" s="76">
        <f t="shared" si="5"/>
        <v>0</v>
      </c>
      <c r="N37" s="34" t="s">
        <v>70</v>
      </c>
      <c r="O37" s="36"/>
    </row>
    <row r="38" spans="1:15" x14ac:dyDescent="0.25">
      <c r="A38" s="39" t="s">
        <v>82</v>
      </c>
      <c r="B38" s="40" t="s">
        <v>83</v>
      </c>
      <c r="C38" s="41"/>
      <c r="D38" s="41"/>
      <c r="E38" s="42"/>
      <c r="F38" s="42"/>
      <c r="G38" s="42"/>
      <c r="H38" s="42"/>
      <c r="I38" s="55"/>
      <c r="J38" s="43"/>
      <c r="K38" s="73"/>
      <c r="L38" s="43"/>
      <c r="M38" s="73">
        <f t="shared" si="5"/>
        <v>0</v>
      </c>
      <c r="N38" s="45" t="s">
        <v>85</v>
      </c>
      <c r="O38" s="36"/>
    </row>
    <row r="39" spans="1:15" ht="15.6" customHeight="1" outlineLevel="1" x14ac:dyDescent="0.25">
      <c r="A39" s="24" t="s">
        <v>74</v>
      </c>
      <c r="B39" s="25" t="s">
        <v>84</v>
      </c>
      <c r="C39" s="26" t="s">
        <v>13</v>
      </c>
      <c r="D39" s="26"/>
      <c r="E39" s="32"/>
      <c r="F39" s="32"/>
      <c r="G39" s="32"/>
      <c r="H39" s="46">
        <f>588.98+13.36</f>
        <v>602.34</v>
      </c>
      <c r="I39" s="59"/>
      <c r="J39" s="28"/>
      <c r="K39" s="76">
        <v>1100</v>
      </c>
      <c r="L39" s="28"/>
      <c r="M39" s="76">
        <f t="shared" si="5"/>
        <v>662574</v>
      </c>
      <c r="N39" s="47" t="s">
        <v>85</v>
      </c>
      <c r="O39" s="36"/>
    </row>
    <row r="40" spans="1:15" x14ac:dyDescent="0.25">
      <c r="A40" s="20"/>
      <c r="B40" s="49"/>
      <c r="C40" s="50"/>
      <c r="D40" s="50"/>
      <c r="E40" s="50"/>
      <c r="F40" s="50"/>
      <c r="G40" s="50"/>
      <c r="H40" s="11"/>
      <c r="I40" s="48"/>
      <c r="J40" s="70" t="s">
        <v>86</v>
      </c>
      <c r="K40" s="71"/>
      <c r="L40" s="51">
        <f>SUM(L9:L39)</f>
        <v>0</v>
      </c>
      <c r="M40" s="5"/>
      <c r="N40" s="11"/>
      <c r="O40" s="36"/>
    </row>
    <row r="41" spans="1:15" x14ac:dyDescent="0.25">
      <c r="A41" s="20"/>
      <c r="B41" s="49"/>
      <c r="C41" s="50"/>
      <c r="D41" s="50"/>
      <c r="E41" s="50"/>
      <c r="F41" s="50"/>
      <c r="G41" s="50"/>
      <c r="H41" s="11"/>
      <c r="I41" s="48"/>
      <c r="J41" s="70" t="s">
        <v>87</v>
      </c>
      <c r="K41" s="71"/>
      <c r="L41" s="81">
        <f>SUM(M10:M39)</f>
        <v>44768948.270000003</v>
      </c>
      <c r="M41" s="5"/>
      <c r="N41" s="11"/>
      <c r="O41" s="36"/>
    </row>
    <row r="42" spans="1:15" x14ac:dyDescent="0.25">
      <c r="A42" s="20"/>
      <c r="B42" s="49"/>
      <c r="C42" s="50"/>
      <c r="D42" s="50"/>
      <c r="E42" s="50"/>
      <c r="F42" s="50"/>
      <c r="G42" s="50"/>
      <c r="H42" s="11"/>
      <c r="I42" s="48"/>
      <c r="J42" s="70" t="s">
        <v>88</v>
      </c>
      <c r="K42" s="71"/>
      <c r="L42" s="81">
        <f>SUM(L40:L41)</f>
        <v>44768948.270000003</v>
      </c>
      <c r="M42" s="5"/>
      <c r="N42" s="11"/>
      <c r="O42" s="36"/>
    </row>
    <row r="43" spans="1:15" x14ac:dyDescent="0.25">
      <c r="A43" s="19"/>
      <c r="B43" s="19"/>
      <c r="C43" s="19"/>
      <c r="D43" s="19"/>
      <c r="E43" s="19"/>
      <c r="F43" s="19"/>
      <c r="G43" s="19"/>
      <c r="H43" s="19"/>
      <c r="J43" s="19"/>
      <c r="K43" s="19"/>
      <c r="L43" s="19"/>
      <c r="M43" s="19"/>
      <c r="N43" s="19"/>
      <c r="O43" s="36"/>
    </row>
    <row r="44" spans="1:15" x14ac:dyDescent="0.25">
      <c r="A44" s="14"/>
      <c r="B44" s="14"/>
      <c r="C44" s="14"/>
      <c r="D44" s="14"/>
      <c r="E44" s="14"/>
      <c r="F44" s="14"/>
      <c r="G44" s="14"/>
      <c r="H44" s="14"/>
      <c r="J44" s="14"/>
      <c r="K44" s="14"/>
      <c r="L44" s="14"/>
      <c r="M44" s="14"/>
      <c r="N44" s="14"/>
      <c r="O44" s="36"/>
    </row>
    <row r="45" spans="1:15" x14ac:dyDescent="0.25">
      <c r="A45" s="21"/>
      <c r="B45" s="16"/>
    </row>
    <row r="46" spans="1:15" x14ac:dyDescent="0.25">
      <c r="A46" s="22"/>
      <c r="B46" s="17"/>
    </row>
    <row r="47" spans="1:15" x14ac:dyDescent="0.25">
      <c r="A47" s="22"/>
      <c r="B47" s="17"/>
    </row>
    <row r="48" spans="1:15" x14ac:dyDescent="0.25">
      <c r="A48" s="22" t="s">
        <v>91</v>
      </c>
      <c r="B48" s="17"/>
    </row>
    <row r="49" spans="1:14" x14ac:dyDescent="0.25">
      <c r="A49" s="22"/>
      <c r="B49" s="17"/>
    </row>
    <row r="50" spans="1:14" x14ac:dyDescent="0.25">
      <c r="A50" s="23"/>
      <c r="B50" s="18"/>
      <c r="J50" s="12"/>
      <c r="K50" s="12"/>
      <c r="L50" s="12"/>
      <c r="M50" s="12"/>
      <c r="N50" s="12"/>
    </row>
    <row r="51" spans="1:14" ht="35.450000000000003" customHeight="1" x14ac:dyDescent="0.25">
      <c r="A51" s="62" t="s">
        <v>95</v>
      </c>
      <c r="B51" s="62"/>
      <c r="E51" s="15" t="s">
        <v>96</v>
      </c>
      <c r="F51" s="15"/>
      <c r="G51" s="15"/>
      <c r="H51" s="15"/>
      <c r="J51" s="13"/>
      <c r="K51" s="13"/>
      <c r="L51" s="13"/>
      <c r="M51" s="12"/>
      <c r="N51" s="12"/>
    </row>
    <row r="52" spans="1:14" x14ac:dyDescent="0.25">
      <c r="A52" s="22"/>
      <c r="B52" s="17"/>
      <c r="E52" s="17"/>
      <c r="F52" s="17"/>
      <c r="G52" s="17"/>
      <c r="H52" s="17"/>
      <c r="J52" s="13"/>
      <c r="K52" s="13"/>
      <c r="L52" s="13"/>
      <c r="M52" s="12"/>
      <c r="N52" s="12"/>
    </row>
    <row r="53" spans="1:14" x14ac:dyDescent="0.25">
      <c r="A53" s="22"/>
      <c r="B53" s="17"/>
      <c r="E53" s="17"/>
      <c r="F53" s="17"/>
      <c r="G53" s="17"/>
      <c r="H53" s="17"/>
      <c r="J53" s="13"/>
      <c r="K53" s="13"/>
      <c r="L53" s="13"/>
      <c r="M53" s="12"/>
      <c r="N53" s="12"/>
    </row>
    <row r="54" spans="1:14" x14ac:dyDescent="0.25">
      <c r="A54" s="22" t="s">
        <v>92</v>
      </c>
      <c r="B54" s="17"/>
      <c r="E54" s="17" t="s">
        <v>93</v>
      </c>
      <c r="F54" s="17"/>
      <c r="G54" s="17"/>
      <c r="H54" s="17"/>
      <c r="J54" s="13"/>
      <c r="K54" s="13"/>
      <c r="L54" s="13"/>
      <c r="M54" s="12"/>
      <c r="N54" s="12"/>
    </row>
    <row r="55" spans="1:14" x14ac:dyDescent="0.25">
      <c r="A55" s="22" t="s">
        <v>2</v>
      </c>
      <c r="B55" s="17"/>
      <c r="E55" s="17" t="s">
        <v>2</v>
      </c>
      <c r="F55" s="17"/>
      <c r="G55" s="17"/>
      <c r="H55" s="17"/>
      <c r="J55" s="13"/>
      <c r="K55" s="13"/>
      <c r="L55" s="13"/>
    </row>
  </sheetData>
  <autoFilter ref="A8:T42"/>
  <mergeCells count="17">
    <mergeCell ref="A3:N3"/>
    <mergeCell ref="A4:N5"/>
    <mergeCell ref="A2:N2"/>
    <mergeCell ref="M7:M8"/>
    <mergeCell ref="N7:N8"/>
    <mergeCell ref="A51:B51"/>
    <mergeCell ref="J7:J8"/>
    <mergeCell ref="K7:K8"/>
    <mergeCell ref="L7:L8"/>
    <mergeCell ref="E7:H7"/>
    <mergeCell ref="A7:A8"/>
    <mergeCell ref="B7:B8"/>
    <mergeCell ref="C7:C8"/>
    <mergeCell ref="D7:D8"/>
    <mergeCell ref="J40:K40"/>
    <mergeCell ref="J41:K41"/>
    <mergeCell ref="J42:K42"/>
  </mergeCells>
  <pageMargins left="0.7" right="0.7" top="0.75" bottom="0.75" header="0.3" footer="0.3"/>
  <pageSetup paperSize="9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Закладка</vt:lpstr>
      <vt:lpstr>Закладка!Область_печати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Елена</dc:creator>
  <cp:lastModifiedBy>User</cp:lastModifiedBy>
  <cp:lastPrinted>2024-08-02T06:53:21Z</cp:lastPrinted>
  <dcterms:created xsi:type="dcterms:W3CDTF">2023-09-20T08:05:10Z</dcterms:created>
  <dcterms:modified xsi:type="dcterms:W3CDTF">2024-10-29T08:13:26Z</dcterms:modified>
</cp:coreProperties>
</file>