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8" yWindow="-108" windowWidth="23256" windowHeight="12576"/>
  </bookViews>
  <sheets>
    <sheet name="Лист1" sheetId="1" r:id="rId1"/>
    <sheet name="Лист2" sheetId="2" r:id="rId2"/>
  </sheets>
  <calcPr calcId="114210"/>
</workbook>
</file>

<file path=xl/calcChain.xml><?xml version="1.0" encoding="utf-8"?>
<calcChain xmlns="http://schemas.openxmlformats.org/spreadsheetml/2006/main">
  <c r="B33" i="1"/>
  <c r="B32"/>
  <c r="H32"/>
  <c r="B26"/>
  <c r="B6"/>
  <c r="B5"/>
  <c r="B11"/>
  <c r="I11"/>
  <c r="H11"/>
  <c r="C11"/>
  <c r="G17"/>
  <c r="F17"/>
  <c r="C17"/>
  <c r="E8"/>
  <c r="D8"/>
  <c r="G6"/>
  <c r="F6"/>
  <c r="E6"/>
  <c r="D6"/>
  <c r="C6"/>
  <c r="G21"/>
  <c r="F21"/>
  <c r="B21"/>
  <c r="B17"/>
  <c r="G8"/>
  <c r="F8"/>
  <c r="C8"/>
  <c r="C15"/>
  <c r="B15"/>
  <c r="I6"/>
  <c r="I16"/>
  <c r="H6"/>
  <c r="H16"/>
  <c r="G14"/>
  <c r="F14"/>
  <c r="D14"/>
  <c r="B18"/>
  <c r="B38"/>
  <c r="E14"/>
  <c r="G12"/>
  <c r="F12"/>
  <c r="E12"/>
  <c r="D12"/>
  <c r="I10"/>
  <c r="H10"/>
  <c r="I9"/>
  <c r="H9"/>
  <c r="G7"/>
  <c r="F7"/>
  <c r="E7"/>
  <c r="D7"/>
  <c r="C7"/>
  <c r="B25"/>
  <c r="B24"/>
  <c r="B23"/>
  <c r="B9"/>
  <c r="B8"/>
  <c r="B16"/>
  <c r="B14"/>
  <c r="B7"/>
  <c r="B10"/>
  <c r="B12"/>
</calcChain>
</file>

<file path=xl/comments1.xml><?xml version="1.0" encoding="utf-8"?>
<comments xmlns="http://schemas.openxmlformats.org/spreadsheetml/2006/main">
  <authors>
    <author>Tatiana</author>
    <author>SZ</author>
  </authors>
  <commentList>
    <comment ref="I21" authorId="0">
      <text>
        <r>
          <rPr>
            <b/>
            <sz val="9"/>
            <color indexed="81"/>
            <rFont val="Tahoma"/>
            <charset val="1"/>
          </rPr>
          <t>Tatiana:</t>
        </r>
        <r>
          <rPr>
            <sz val="9"/>
            <color indexed="81"/>
            <rFont val="Tahoma"/>
            <charset val="1"/>
          </rPr>
          <t xml:space="preserve">
Клеммник в распачной коробке 
для проточного водонагревателя</t>
        </r>
      </text>
    </comment>
    <comment ref="C22" authorId="0">
      <text>
        <r>
          <rPr>
            <b/>
            <sz val="9"/>
            <color indexed="81"/>
            <rFont val="Tahoma"/>
            <charset val="1"/>
          </rPr>
          <t>Tatiana:</t>
        </r>
        <r>
          <rPr>
            <sz val="9"/>
            <color indexed="81"/>
            <rFont val="Tahoma"/>
            <charset val="1"/>
          </rPr>
          <t xml:space="preserve">
2х клавишный (свет 2 люстры) - шт.
1 клавишный (для вентилятора) - 1 шт</t>
        </r>
      </text>
    </comment>
    <comment ref="E22" authorId="0">
      <text>
        <r>
          <rPr>
            <b/>
            <sz val="9"/>
            <color indexed="81"/>
            <rFont val="Tahoma"/>
            <charset val="1"/>
          </rPr>
          <t>Tatiana:</t>
        </r>
        <r>
          <rPr>
            <sz val="9"/>
            <color indexed="81"/>
            <rFont val="Tahoma"/>
            <charset val="1"/>
          </rPr>
          <t xml:space="preserve">
2 клавиши - ванная, туалет</t>
        </r>
      </text>
    </comment>
    <comment ref="H22" authorId="0">
      <text>
        <r>
          <rPr>
            <b/>
            <sz val="9"/>
            <color indexed="81"/>
            <rFont val="Tahoma"/>
            <charset val="1"/>
          </rPr>
          <t>Tatiana:</t>
        </r>
        <r>
          <rPr>
            <sz val="9"/>
            <color indexed="81"/>
            <rFont val="Tahoma"/>
            <charset val="1"/>
          </rPr>
          <t xml:space="preserve">
2 клавиши</t>
        </r>
      </text>
    </comment>
    <comment ref="I26" authorId="1">
      <text>
        <r>
          <rPr>
            <b/>
            <sz val="9"/>
            <color indexed="81"/>
            <rFont val="Tahoma"/>
            <charset val="1"/>
          </rPr>
          <t>SZ:</t>
        </r>
        <r>
          <rPr>
            <sz val="9"/>
            <color indexed="81"/>
            <rFont val="Tahoma"/>
            <charset val="1"/>
          </rPr>
          <t xml:space="preserve">
Вытяжной, в венткоробе</t>
        </r>
      </text>
    </comment>
    <comment ref="C32" authorId="1">
      <text>
        <r>
          <rPr>
            <b/>
            <sz val="9"/>
            <color indexed="81"/>
            <rFont val="Tahoma"/>
            <charset val="1"/>
          </rPr>
          <t>SZ:</t>
        </r>
        <r>
          <rPr>
            <sz val="9"/>
            <color indexed="81"/>
            <rFont val="Tahoma"/>
            <charset val="1"/>
          </rPr>
          <t xml:space="preserve">
Раковина
ПММ</t>
        </r>
      </text>
    </comment>
    <comment ref="H32" authorId="1">
      <text>
        <r>
          <rPr>
            <b/>
            <sz val="9"/>
            <color indexed="81"/>
            <rFont val="Tahoma"/>
            <charset val="1"/>
          </rPr>
          <t>SZ:</t>
        </r>
        <r>
          <rPr>
            <sz val="9"/>
            <color indexed="81"/>
            <rFont val="Tahoma"/>
            <charset val="1"/>
          </rPr>
          <t xml:space="preserve">
Раковина
Ванна
Стиралка
Полотенцесушитель
</t>
        </r>
      </text>
    </comment>
    <comment ref="I32" authorId="1">
      <text>
        <r>
          <rPr>
            <b/>
            <sz val="9"/>
            <color indexed="81"/>
            <rFont val="Tahoma"/>
            <charset val="1"/>
          </rPr>
          <t>SZ:</t>
        </r>
        <r>
          <rPr>
            <sz val="9"/>
            <color indexed="81"/>
            <rFont val="Tahoma"/>
            <charset val="1"/>
          </rPr>
          <t xml:space="preserve">
Унитаз
Водогрей подключается гибкой подводкой</t>
        </r>
      </text>
    </comment>
  </commentList>
</comments>
</file>

<file path=xl/sharedStrings.xml><?xml version="1.0" encoding="utf-8"?>
<sst xmlns="http://schemas.openxmlformats.org/spreadsheetml/2006/main" count="65" uniqueCount="63">
  <si>
    <t>Кухня</t>
  </si>
  <si>
    <t>Холл 2</t>
  </si>
  <si>
    <t>Ванная</t>
  </si>
  <si>
    <t>Туалет</t>
  </si>
  <si>
    <t>Х</t>
  </si>
  <si>
    <t>Электрика</t>
  </si>
  <si>
    <t>Квартира</t>
  </si>
  <si>
    <t>Сантенхника</t>
  </si>
  <si>
    <t>Прочее</t>
  </si>
  <si>
    <t>Площадь пола/потолка</t>
  </si>
  <si>
    <t>Площадь стен (за вычетом оконных и дверных проемов)</t>
  </si>
  <si>
    <t>Комната 1
(зал)</t>
  </si>
  <si>
    <t>Комната 2
(детская)</t>
  </si>
  <si>
    <t>Везде</t>
  </si>
  <si>
    <t>Холл 1</t>
  </si>
  <si>
    <t>Установка выключателей освещения
(двойных/двух-клавишных - 5; обычных - 1)</t>
  </si>
  <si>
    <t xml:space="preserve">Приложение  № 1 к Договору №        от </t>
  </si>
  <si>
    <t>Установка проточного водонагревателя</t>
  </si>
  <si>
    <t>уточнить про освещение в ванной, где светильник в малом холле</t>
  </si>
  <si>
    <t>Замена батарей</t>
  </si>
  <si>
    <t>Установка кондиционера (прокладка трассы - 2 шт., монтаж 2 внутр. и 1 наружного блока)</t>
  </si>
  <si>
    <t>Остекление балкона (демонтаж старого, новое остекление, отделка)</t>
  </si>
  <si>
    <t>Замена окон</t>
  </si>
  <si>
    <t>Замена межкомнатных дверей</t>
  </si>
  <si>
    <t>Замена входной двери</t>
  </si>
  <si>
    <t>с учетом перемычки между коридорами</t>
  </si>
  <si>
    <t>высота потолка 2,64 м
высота окна 1,47 м
высота балк двери 2,21 м
ширина окна кухня - 1,47 м, детская - 1,78 м, зал - всего 1,9 м (окно 1,17 м, дверь 0,73 м)</t>
  </si>
  <si>
    <r>
      <rPr>
        <b/>
        <sz val="12"/>
        <rFont val="Calibri"/>
        <family val="2"/>
        <charset val="204"/>
      </rPr>
      <t>Пол</t>
    </r>
    <r>
      <rPr>
        <sz val="12"/>
        <rFont val="Calibri"/>
        <family val="2"/>
        <charset val="204"/>
      </rPr>
      <t>:
- демонтаж старой плитки</t>
    </r>
  </si>
  <si>
    <r>
      <t>Пол:
-</t>
    </r>
    <r>
      <rPr>
        <sz val="12"/>
        <rFont val="Calibri"/>
        <family val="2"/>
        <charset val="204"/>
      </rPr>
      <t xml:space="preserve"> укладка новой плитки</t>
    </r>
  </si>
  <si>
    <t>Двух-клавишный</t>
  </si>
  <si>
    <t>Одноклавишный</t>
  </si>
  <si>
    <t>Подводка канализации
- ванная/раковина, ванная/душ, стиральная машина, кухня/раковина, посудомоечная машина, туалет)</t>
  </si>
  <si>
    <t>То, что ниже, в договор не входит (другие исполнители)</t>
  </si>
  <si>
    <t>Установка вентиляторов</t>
  </si>
  <si>
    <t>Установка новых розеток, распаячных коробок, клеммников (220в + слаботочка)</t>
  </si>
  <si>
    <r>
      <t>Пол:</t>
    </r>
    <r>
      <rPr>
        <sz val="12"/>
        <color indexed="8"/>
        <rFont val="Calibri"/>
        <family val="2"/>
        <charset val="204"/>
      </rPr>
      <t xml:space="preserve">
- стяжка, выравнивание под ламинат (наливным полом)
- укладка ламнината с подложкой (сплошым "ковром")</t>
    </r>
  </si>
  <si>
    <t>Обустройство короба (ГВЛ) для размещения электических щитков</t>
  </si>
  <si>
    <r>
      <t>Потолок</t>
    </r>
    <r>
      <rPr>
        <sz val="12"/>
        <color indexed="8"/>
        <rFont val="Calibri"/>
        <family val="2"/>
        <charset val="204"/>
      </rPr>
      <t xml:space="preserve"> (кв.м.):
- зачистка (снятие плитки, краски и шпаклевки)
- грунтовка
- двойная шпаклевка с ошкуриванием
- грунтовка
- проклейка армирующим холстом "Паутинка"
- финишная шпаклевка с ошкуриванием "под лампу"
- грунтовка
- покраска</t>
    </r>
  </si>
  <si>
    <r>
      <t>Потолок (п/м):</t>
    </r>
    <r>
      <rPr>
        <sz val="12"/>
        <color indexed="8"/>
        <rFont val="Calibri"/>
        <family val="2"/>
        <charset val="204"/>
      </rPr>
      <t xml:space="preserve">
- наклейка потолочного плинуса, покраска</t>
    </r>
  </si>
  <si>
    <r>
      <t>Потолок:</t>
    </r>
    <r>
      <rPr>
        <sz val="12"/>
        <color indexed="8"/>
        <rFont val="Calibri"/>
        <family val="2"/>
        <charset val="204"/>
      </rPr>
      <t xml:space="preserve">
- утройство реечного потолка</t>
    </r>
  </si>
  <si>
    <r>
      <t>Пол:</t>
    </r>
    <r>
      <rPr>
        <sz val="12"/>
        <color indexed="8"/>
        <rFont val="Calibri"/>
        <family val="2"/>
        <charset val="204"/>
      </rPr>
      <t xml:space="preserve">
- установка плинтуса (МДФ)</t>
    </r>
  </si>
  <si>
    <r>
      <t>Стены:</t>
    </r>
    <r>
      <rPr>
        <sz val="12"/>
        <color indexed="8"/>
        <rFont val="Calibri"/>
        <family val="2"/>
        <charset val="204"/>
      </rPr>
      <t xml:space="preserve">
- зачистка (снятие плитки, плиточного клея, шпаклевки)
- вскрытие, зачистка и запенивание межпанельных стыков
- грунтовка
- выравнивание (штукатурка)
- грунтовка
- двойная шпаклевка с ошкуриванием
- грунтовка
- поклейка обоев</t>
    </r>
  </si>
  <si>
    <r>
      <t>Стены:</t>
    </r>
    <r>
      <rPr>
        <sz val="12"/>
        <color indexed="8"/>
        <rFont val="Calibri"/>
        <family val="2"/>
        <charset val="204"/>
      </rPr>
      <t xml:space="preserve">
- плитка</t>
    </r>
  </si>
  <si>
    <r>
      <t>Стены:</t>
    </r>
    <r>
      <rPr>
        <sz val="12"/>
        <color indexed="8"/>
        <rFont val="Calibri"/>
        <family val="2"/>
        <charset val="204"/>
      </rPr>
      <t xml:space="preserve">
- покраска</t>
    </r>
  </si>
  <si>
    <r>
      <t>Стены:</t>
    </r>
    <r>
      <rPr>
        <sz val="12"/>
        <color indexed="8"/>
        <rFont val="Calibri"/>
        <family val="2"/>
        <charset val="204"/>
      </rPr>
      <t xml:space="preserve">
- установка откосов (сэндвич-панель, п/м.)
- как вариант - штукатурка, шпаклевка, окраска</t>
    </r>
  </si>
  <si>
    <r>
      <t>Стены:</t>
    </r>
    <r>
      <rPr>
        <sz val="12"/>
        <color indexed="8"/>
        <rFont val="Calibri"/>
        <family val="2"/>
        <charset val="204"/>
      </rPr>
      <t xml:space="preserve">
- установка подоконников, порожков ( п/м.)</t>
    </r>
  </si>
  <si>
    <r>
      <t xml:space="preserve">Сантехническая кабина:
</t>
    </r>
    <r>
      <rPr>
        <sz val="12"/>
        <color indexed="8"/>
        <rFont val="Calibri"/>
        <family val="2"/>
        <charset val="204"/>
      </rPr>
      <t xml:space="preserve">- слом
- возведение из полнотелых влагостойких пазо-гребенчатых гипсовых блоков или </t>
    </r>
    <r>
      <rPr>
        <b/>
        <sz val="12"/>
        <color indexed="8"/>
        <rFont val="Calibri"/>
        <family val="2"/>
        <charset val="204"/>
      </rPr>
      <t>пеноблоков</t>
    </r>
    <r>
      <rPr>
        <sz val="12"/>
        <color indexed="8"/>
        <rFont val="Calibri"/>
        <family val="2"/>
        <charset val="204"/>
      </rPr>
      <t xml:space="preserve">
- устройство вентиляции</t>
    </r>
  </si>
  <si>
    <t>Подводка кабеля к потолочным светильникам (без монтажа светильников)</t>
  </si>
  <si>
    <t>Ппдводка кабеля к настенным светильникам</t>
  </si>
  <si>
    <t>Монтаж потолочных светильников</t>
  </si>
  <si>
    <r>
      <t xml:space="preserve">Установка и монтаж распределительного щита (220в), </t>
    </r>
    <r>
      <rPr>
        <sz val="12"/>
        <color indexed="10"/>
        <rFont val="Calibri"/>
        <family val="2"/>
        <charset val="204"/>
      </rPr>
      <t>(предварительно - 14 устройств защиты (автоматы, диф. автоматы)</t>
    </r>
  </si>
  <si>
    <t>[Опционно] Монтаж распределительного щита (слаботочка)</t>
  </si>
  <si>
    <t>Замена проводки 220в на медь (розетки, освещение...)
Установка/подключение звонка
Установка/подключение домофона</t>
  </si>
  <si>
    <r>
      <t xml:space="preserve">Установка запорной/распределительной арматуры: 
- фильтры грубой очистки - </t>
    </r>
    <r>
      <rPr>
        <sz val="12"/>
        <color indexed="10"/>
        <rFont val="Calibri"/>
        <family val="2"/>
        <charset val="204"/>
      </rPr>
      <t>4 шт</t>
    </r>
    <r>
      <rPr>
        <sz val="12"/>
        <color indexed="8"/>
        <rFont val="Calibri"/>
        <family val="2"/>
        <charset val="204"/>
      </rPr>
      <t>.
- обратный клапан - 2 шт.
-</t>
    </r>
    <r>
      <rPr>
        <sz val="12"/>
        <rFont val="Calibri"/>
        <family val="2"/>
        <charset val="204"/>
      </rPr>
      <t xml:space="preserve"> счетчики воды - 2 шт.
- коллектор хол. воды (7 выходов: ванна 3, туалет 1, проточный водогрей 1, кухня 2)</t>
    </r>
    <r>
      <rPr>
        <sz val="12"/>
        <color indexed="8"/>
        <rFont val="Calibri"/>
        <family val="2"/>
        <charset val="204"/>
      </rPr>
      <t xml:space="preserve">
- коллетор гор. воды </t>
    </r>
    <r>
      <rPr>
        <sz val="12"/>
        <rFont val="Calibri"/>
        <family val="2"/>
        <charset val="204"/>
      </rPr>
      <t xml:space="preserve">(4 выхода: ванна 2, кухня 1, водогрей 1) </t>
    </r>
  </si>
  <si>
    <r>
      <t xml:space="preserve">Подводка к потребителям (трубой REHAU RAUTITAN Stabil):
- </t>
    </r>
    <r>
      <rPr>
        <u/>
        <sz val="12"/>
        <color indexed="8"/>
        <rFont val="Calibri"/>
        <family val="2"/>
        <charset val="204"/>
      </rPr>
      <t>холодная вода</t>
    </r>
    <r>
      <rPr>
        <sz val="12"/>
        <color indexed="8"/>
        <rFont val="Calibri"/>
        <family val="2"/>
        <charset val="204"/>
      </rPr>
      <t xml:space="preserve"> (кухня, туалет, ванная/раковина, ванная/душ, стиральная машина, посудомоечная машина)
- </t>
    </r>
    <r>
      <rPr>
        <u/>
        <sz val="12"/>
        <color indexed="8"/>
        <rFont val="Calibri"/>
        <family val="2"/>
        <charset val="204"/>
      </rPr>
      <t>горячая вода</t>
    </r>
    <r>
      <rPr>
        <sz val="12"/>
        <color indexed="8"/>
        <rFont val="Calibri"/>
        <family val="2"/>
        <charset val="204"/>
      </rPr>
      <t xml:space="preserve"> (кухня, ванная/раковина, ванная/душ)
- </t>
    </r>
    <r>
      <rPr>
        <u/>
        <sz val="12"/>
        <color indexed="8"/>
        <rFont val="Calibri"/>
        <family val="2"/>
        <charset val="204"/>
      </rPr>
      <t>канализация</t>
    </r>
    <r>
      <rPr>
        <sz val="12"/>
        <color indexed="8"/>
        <rFont val="Calibri"/>
        <family val="2"/>
        <charset val="204"/>
      </rPr>
      <t xml:space="preserve"> (ванная/раковина, ванная/душ, стиральная машина, кухня, посудомоечная машина, туалет)
- </t>
    </r>
    <r>
      <rPr>
        <u/>
        <sz val="12"/>
        <color indexed="8"/>
        <rFont val="Calibri"/>
        <family val="2"/>
        <charset val="204"/>
      </rPr>
      <t>полотенцесушитель</t>
    </r>
    <r>
      <rPr>
        <sz val="12"/>
        <color indexed="8"/>
        <rFont val="Calibri"/>
        <family val="2"/>
        <charset val="204"/>
      </rPr>
      <t xml:space="preserve">
- </t>
    </r>
    <r>
      <rPr>
        <u/>
        <sz val="12"/>
        <color indexed="8"/>
        <rFont val="Calibri"/>
        <family val="2"/>
        <charset val="204"/>
      </rPr>
      <t>проточный водонагреватель</t>
    </r>
  </si>
  <si>
    <t>Замена полотенцесушителя с переносом на дальнюю стену</t>
  </si>
  <si>
    <t>Замена ванны</t>
  </si>
  <si>
    <r>
      <t>Замена раковины в ванной (</t>
    </r>
    <r>
      <rPr>
        <sz val="12"/>
        <rFont val="Calibri"/>
        <family val="2"/>
        <charset val="204"/>
      </rPr>
      <t>мойдодыр</t>
    </r>
    <r>
      <rPr>
        <sz val="12"/>
        <color indexed="8"/>
        <rFont val="Calibri"/>
        <family val="2"/>
        <charset val="204"/>
      </rPr>
      <t>)</t>
    </r>
  </si>
  <si>
    <t>Замена унитаза</t>
  </si>
  <si>
    <t>Установка смесителей</t>
  </si>
  <si>
    <t>Вывоз мусора</t>
  </si>
  <si>
    <t>Закупка и доставка черновых материалов (включая погрузочно-разгрузочные работы, подъем на 8 этаж)</t>
  </si>
  <si>
    <r>
      <t xml:space="preserve">Задание на ремонт квартиры по адресу: г.Москва, Алтуфьевское шоссе, д. 87к3, кв. 158
Подъезд 3 (?) Этаж 8, кодовый замок ...
</t>
    </r>
    <r>
      <rPr>
        <sz val="10"/>
        <color indexed="10"/>
        <rFont val="Calibri"/>
        <family val="2"/>
        <charset val="204"/>
      </rPr>
      <t>!!! Звонок и домофон отключены; по подъему на этаж позвонить 8-903-684-6937</t>
    </r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</si>
</sst>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0"/>
      <color theme="1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u/>
      <sz val="12"/>
      <color indexed="8"/>
      <name val="Calibri"/>
      <family val="2"/>
      <charset val="204"/>
    </font>
    <font>
      <sz val="12"/>
      <color indexed="10"/>
      <name val="Calibri"/>
      <family val="2"/>
      <charset val="204"/>
    </font>
    <font>
      <sz val="12"/>
      <name val="Calibri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name val="Calibri"/>
      <family val="2"/>
      <charset val="204"/>
    </font>
    <font>
      <sz val="12"/>
      <color indexed="22"/>
      <name val="Calibri"/>
      <family val="2"/>
      <charset val="204"/>
    </font>
    <font>
      <b/>
      <sz val="12"/>
      <color indexed="22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0" fontId="2" fillId="6" borderId="0" xfId="0" applyFont="1" applyFill="1" applyAlignment="1">
      <alignment vertical="top" wrapText="1"/>
    </xf>
    <xf numFmtId="0" fontId="2" fillId="6" borderId="1" xfId="0" applyFont="1" applyFill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50"/>
  <sheetViews>
    <sheetView tabSelected="1" zoomScaleNormal="100" workbookViewId="0">
      <pane xSplit="9" ySplit="6" topLeftCell="J7" activePane="bottomRight" state="frozen"/>
      <selection pane="topRight" activeCell="K1" sqref="K1"/>
      <selection pane="bottomLeft" activeCell="A4" sqref="A4"/>
      <selection pane="bottomRight" activeCell="A2" sqref="A2:F2"/>
    </sheetView>
  </sheetViews>
  <sheetFormatPr defaultRowHeight="15.6"/>
  <cols>
    <col min="1" max="1" width="53.5546875" style="3" customWidth="1"/>
    <col min="2" max="2" width="10.109375" style="2" customWidth="1"/>
    <col min="3" max="5" width="8.88671875" style="2"/>
    <col min="6" max="6" width="17.6640625" style="2" customWidth="1"/>
    <col min="7" max="7" width="15.44140625" style="2" customWidth="1"/>
    <col min="8" max="9" width="8.88671875" style="2"/>
    <col min="10" max="10" width="14.33203125" style="3" customWidth="1"/>
    <col min="11" max="11" width="14.109375" style="3" customWidth="1"/>
    <col min="12" max="16384" width="8.88671875" style="3"/>
  </cols>
  <sheetData>
    <row r="1" spans="1:10">
      <c r="A1" s="1" t="s">
        <v>16</v>
      </c>
    </row>
    <row r="2" spans="1:10" s="39" customFormat="1" ht="49.2" customHeight="1">
      <c r="A2" s="42" t="s">
        <v>62</v>
      </c>
      <c r="B2" s="42"/>
      <c r="C2" s="42"/>
      <c r="D2" s="42"/>
      <c r="E2" s="42"/>
      <c r="F2" s="42"/>
      <c r="G2" s="38"/>
      <c r="H2" s="38"/>
      <c r="I2" s="38"/>
    </row>
    <row r="3" spans="1:10" ht="78">
      <c r="A3" s="3" t="s">
        <v>26</v>
      </c>
    </row>
    <row r="4" spans="1:10" ht="37.799999999999997" customHeight="1">
      <c r="A4" s="4"/>
      <c r="B4" s="5" t="s">
        <v>6</v>
      </c>
      <c r="C4" s="5" t="s">
        <v>0</v>
      </c>
      <c r="D4" s="5" t="s">
        <v>14</v>
      </c>
      <c r="E4" s="5" t="s">
        <v>1</v>
      </c>
      <c r="F4" s="5" t="s">
        <v>11</v>
      </c>
      <c r="G4" s="5" t="s">
        <v>12</v>
      </c>
      <c r="H4" s="5" t="s">
        <v>2</v>
      </c>
      <c r="I4" s="5" t="s">
        <v>3</v>
      </c>
    </row>
    <row r="5" spans="1:10">
      <c r="A5" s="6" t="s">
        <v>9</v>
      </c>
      <c r="B5" s="7">
        <f>SUM(C5:I5)</f>
        <v>53.47999999999999</v>
      </c>
      <c r="C5" s="7">
        <v>9.3000000000000007</v>
      </c>
      <c r="D5" s="26">
        <v>5.45</v>
      </c>
      <c r="E5" s="26">
        <v>2.73</v>
      </c>
      <c r="F5" s="7">
        <v>17.899999999999999</v>
      </c>
      <c r="G5" s="7">
        <v>14.3</v>
      </c>
      <c r="H5" s="13">
        <v>2.9</v>
      </c>
      <c r="I5" s="13">
        <v>0.9</v>
      </c>
    </row>
    <row r="6" spans="1:10" ht="31.2">
      <c r="A6" s="6" t="s">
        <v>10</v>
      </c>
      <c r="B6" s="7">
        <f>SUM(C6:I6)</f>
        <v>165.0625</v>
      </c>
      <c r="C6" s="14">
        <f>(3.41+3.3+2.81+0.9+1.1+0.37+0.37+0.82)*2.64-0.82*2.1-1.47*1.47</f>
        <v>30.648299999999999</v>
      </c>
      <c r="D6" s="14">
        <f>(1.58+1.58+3.41+3.41)*2.64-0.8*2.1*3-0.9*2.1</f>
        <v>19.417200000000001</v>
      </c>
      <c r="E6" s="14">
        <f>(1+1+2.73+2.73)*2.64-0.8*2.1-0.9*2.1-0.7*2*2</f>
        <v>13.324400000000001</v>
      </c>
      <c r="F6" s="14">
        <f>(5.52*2+3.21*2)*2.64-0.8*2.1-1.9*1.47-0.73*0.74</f>
        <v>41.08120000000001</v>
      </c>
      <c r="G6" s="14">
        <f>(4.14+4.22+3.42*2)*2.64-0.8*2.1-1.78*1.47</f>
        <v>35.831400000000002</v>
      </c>
      <c r="H6" s="14">
        <f>(1.7*2+1.68*2)*2.6-0.7*2</f>
        <v>16.176000000000002</v>
      </c>
      <c r="I6" s="14">
        <f>(1.1*2+0.82*2)*2.6-0.7*2</f>
        <v>8.5839999999999996</v>
      </c>
    </row>
    <row r="7" spans="1:10" ht="140.4">
      <c r="A7" s="10" t="s">
        <v>37</v>
      </c>
      <c r="B7" s="9">
        <f t="shared" ref="B7:B12" si="0">SUM(C7:I7)</f>
        <v>49.679999999999993</v>
      </c>
      <c r="C7" s="9">
        <f>C5</f>
        <v>9.3000000000000007</v>
      </c>
      <c r="D7" s="9">
        <f>D5</f>
        <v>5.45</v>
      </c>
      <c r="E7" s="9">
        <f>E5</f>
        <v>2.73</v>
      </c>
      <c r="F7" s="9">
        <f>F5</f>
        <v>17.899999999999999</v>
      </c>
      <c r="G7" s="9">
        <f>G5</f>
        <v>14.3</v>
      </c>
      <c r="H7" s="9"/>
      <c r="I7" s="9"/>
    </row>
    <row r="8" spans="1:10" ht="31.2">
      <c r="A8" s="10" t="s">
        <v>38</v>
      </c>
      <c r="B8" s="15">
        <f t="shared" si="0"/>
        <v>63.05</v>
      </c>
      <c r="C8" s="17">
        <f>3.41+2.81+3.3+0.82+0.2+0.9+0.37+1.1</f>
        <v>12.909999999999998</v>
      </c>
      <c r="D8" s="17">
        <f>3.41+3.41+1.6+1.6</f>
        <v>10.02</v>
      </c>
      <c r="E8" s="17">
        <f>1+2.73+2.73+1</f>
        <v>7.46</v>
      </c>
      <c r="F8" s="17">
        <f>(5.52+3.21)*2</f>
        <v>17.46</v>
      </c>
      <c r="G8" s="18">
        <f>4.22+3.42*2+4.14</f>
        <v>15.2</v>
      </c>
      <c r="H8" s="9"/>
      <c r="I8" s="9"/>
      <c r="J8" s="19" t="s">
        <v>25</v>
      </c>
    </row>
    <row r="9" spans="1:10" ht="31.2">
      <c r="A9" s="10" t="s">
        <v>39</v>
      </c>
      <c r="B9" s="9">
        <f t="shared" si="0"/>
        <v>3.8</v>
      </c>
      <c r="C9" s="9"/>
      <c r="D9" s="9"/>
      <c r="E9" s="9"/>
      <c r="F9" s="9"/>
      <c r="G9" s="9"/>
      <c r="H9" s="9">
        <f>H5</f>
        <v>2.9</v>
      </c>
      <c r="I9" s="9">
        <f>I5</f>
        <v>0.9</v>
      </c>
    </row>
    <row r="10" spans="1:10" ht="31.2">
      <c r="A10" s="27" t="s">
        <v>27</v>
      </c>
      <c r="B10" s="9">
        <f t="shared" si="0"/>
        <v>3.8</v>
      </c>
      <c r="C10" s="9"/>
      <c r="D10" s="9"/>
      <c r="E10" s="9"/>
      <c r="F10" s="9"/>
      <c r="G10" s="9"/>
      <c r="H10" s="9">
        <f>H5</f>
        <v>2.9</v>
      </c>
      <c r="I10" s="9">
        <f>I5</f>
        <v>0.9</v>
      </c>
    </row>
    <row r="11" spans="1:10" ht="31.2">
      <c r="A11" s="28" t="s">
        <v>28</v>
      </c>
      <c r="B11" s="9">
        <f t="shared" si="0"/>
        <v>13.100000000000001</v>
      </c>
      <c r="C11" s="9">
        <f>C5</f>
        <v>9.3000000000000007</v>
      </c>
      <c r="D11" s="9"/>
      <c r="E11" s="9"/>
      <c r="F11" s="9"/>
      <c r="G11" s="9"/>
      <c r="H11" s="9">
        <f>H5</f>
        <v>2.9</v>
      </c>
      <c r="I11" s="9">
        <f>I5</f>
        <v>0.9</v>
      </c>
    </row>
    <row r="12" spans="1:10" ht="78">
      <c r="A12" s="10" t="s">
        <v>35</v>
      </c>
      <c r="B12" s="9">
        <f t="shared" si="0"/>
        <v>40.379999999999995</v>
      </c>
      <c r="C12" s="9"/>
      <c r="D12" s="9">
        <f>D5</f>
        <v>5.45</v>
      </c>
      <c r="E12" s="9">
        <f>E5</f>
        <v>2.73</v>
      </c>
      <c r="F12" s="9">
        <f>F5</f>
        <v>17.899999999999999</v>
      </c>
      <c r="G12" s="9">
        <f>G5</f>
        <v>14.3</v>
      </c>
      <c r="H12" s="9"/>
      <c r="I12" s="9"/>
    </row>
    <row r="13" spans="1:10" ht="31.2">
      <c r="A13" s="10" t="s">
        <v>40</v>
      </c>
      <c r="B13" s="9"/>
      <c r="C13" s="9"/>
      <c r="D13" s="9"/>
      <c r="E13" s="9"/>
      <c r="F13" s="9"/>
      <c r="G13" s="9"/>
      <c r="H13" s="9"/>
      <c r="I13" s="9"/>
    </row>
    <row r="14" spans="1:10" ht="171.6">
      <c r="A14" s="10" t="s">
        <v>41</v>
      </c>
      <c r="B14" s="15">
        <f>SUM(C14:I14)</f>
        <v>109.65420000000002</v>
      </c>
      <c r="C14" s="16"/>
      <c r="D14" s="15">
        <f>D6</f>
        <v>19.417200000000001</v>
      </c>
      <c r="E14" s="15">
        <f>E6</f>
        <v>13.324400000000001</v>
      </c>
      <c r="F14" s="15">
        <f>F6</f>
        <v>41.08120000000001</v>
      </c>
      <c r="G14" s="15">
        <f>G6</f>
        <v>35.831400000000002</v>
      </c>
      <c r="H14" s="15"/>
      <c r="I14" s="15"/>
    </row>
    <row r="15" spans="1:10" ht="31.2">
      <c r="A15" s="29" t="s">
        <v>43</v>
      </c>
      <c r="B15" s="15">
        <f>SUM(C15:I15)</f>
        <v>27.9483</v>
      </c>
      <c r="C15" s="17">
        <f>C6-C16</f>
        <v>27.9483</v>
      </c>
      <c r="D15" s="15"/>
      <c r="E15" s="15"/>
      <c r="F15" s="15"/>
      <c r="G15" s="15"/>
      <c r="H15" s="15"/>
      <c r="I15" s="15"/>
    </row>
    <row r="16" spans="1:10" ht="31.2">
      <c r="A16" s="10" t="s">
        <v>42</v>
      </c>
      <c r="B16" s="15">
        <f>SUM(C16:I16)</f>
        <v>27.46</v>
      </c>
      <c r="C16" s="15">
        <v>2.7</v>
      </c>
      <c r="D16" s="15"/>
      <c r="E16" s="15"/>
      <c r="F16" s="15"/>
      <c r="G16" s="15"/>
      <c r="H16" s="15">
        <f>H6</f>
        <v>16.176000000000002</v>
      </c>
      <c r="I16" s="15">
        <f>I6</f>
        <v>8.5839999999999996</v>
      </c>
    </row>
    <row r="17" spans="1:11" ht="46.8">
      <c r="A17" s="10" t="s">
        <v>44</v>
      </c>
      <c r="B17" s="9">
        <f>SUM(C17:I17)</f>
        <v>14.71</v>
      </c>
      <c r="C17" s="18">
        <f>1.47+1.47*2</f>
        <v>4.41</v>
      </c>
      <c r="D17" s="9"/>
      <c r="E17" s="9"/>
      <c r="F17" s="18">
        <f>1.9+1.47+2.21</f>
        <v>5.58</v>
      </c>
      <c r="G17" s="18">
        <f>1.78+1.47*2</f>
        <v>4.72</v>
      </c>
      <c r="H17" s="9"/>
      <c r="I17" s="9"/>
      <c r="J17" s="19"/>
    </row>
    <row r="18" spans="1:11" ht="31.2">
      <c r="A18" s="10" t="s">
        <v>45</v>
      </c>
      <c r="B18" s="9">
        <f>SUM(C18:I18)</f>
        <v>5.15</v>
      </c>
      <c r="C18" s="18">
        <v>1.47</v>
      </c>
      <c r="D18" s="9"/>
      <c r="E18" s="9"/>
      <c r="F18" s="18">
        <v>1.9</v>
      </c>
      <c r="G18" s="18">
        <v>1.78</v>
      </c>
      <c r="H18" s="9"/>
      <c r="I18" s="9"/>
      <c r="J18" s="19"/>
    </row>
    <row r="19" spans="1:11" ht="78">
      <c r="A19" s="10" t="s">
        <v>46</v>
      </c>
      <c r="B19" s="9" t="s">
        <v>4</v>
      </c>
      <c r="C19" s="9"/>
      <c r="D19" s="9"/>
      <c r="E19" s="9"/>
      <c r="F19" s="9"/>
      <c r="G19" s="9"/>
      <c r="H19" s="9"/>
      <c r="I19" s="9"/>
    </row>
    <row r="20" spans="1:11">
      <c r="A20" s="10" t="s">
        <v>5</v>
      </c>
      <c r="B20" s="11"/>
      <c r="C20" s="9"/>
      <c r="D20" s="9"/>
      <c r="E20" s="9"/>
      <c r="F20" s="9"/>
      <c r="G20" s="9"/>
      <c r="H20" s="9"/>
      <c r="I20" s="9"/>
    </row>
    <row r="21" spans="1:11" ht="31.2">
      <c r="A21" s="8" t="s">
        <v>34</v>
      </c>
      <c r="B21" s="9">
        <f>SUM(C21:I21)</f>
        <v>46</v>
      </c>
      <c r="C21" s="20">
        <v>12</v>
      </c>
      <c r="D21" s="9">
        <v>2</v>
      </c>
      <c r="E21" s="20"/>
      <c r="F21" s="9">
        <f>15+2</f>
        <v>17</v>
      </c>
      <c r="G21" s="20">
        <f>11+1</f>
        <v>12</v>
      </c>
      <c r="H21" s="21">
        <v>2</v>
      </c>
      <c r="I21" s="9">
        <v>1</v>
      </c>
    </row>
    <row r="22" spans="1:11" ht="31.2">
      <c r="A22" s="8" t="s">
        <v>15</v>
      </c>
      <c r="B22" s="9">
        <v>6</v>
      </c>
      <c r="C22" s="22">
        <v>2</v>
      </c>
      <c r="D22" s="31">
        <v>1</v>
      </c>
      <c r="E22" s="22">
        <v>1</v>
      </c>
      <c r="F22" s="22">
        <v>1</v>
      </c>
      <c r="G22" s="22">
        <v>1</v>
      </c>
      <c r="H22" s="40">
        <v>1</v>
      </c>
      <c r="I22" s="40"/>
      <c r="J22" s="22" t="s">
        <v>29</v>
      </c>
      <c r="K22" s="30" t="s">
        <v>30</v>
      </c>
    </row>
    <row r="23" spans="1:11" ht="31.2">
      <c r="A23" s="8" t="s">
        <v>47</v>
      </c>
      <c r="B23" s="9">
        <f>SUM(C23:I23)</f>
        <v>8</v>
      </c>
      <c r="C23" s="9">
        <v>2</v>
      </c>
      <c r="D23" s="9"/>
      <c r="E23" s="9">
        <v>1</v>
      </c>
      <c r="F23" s="9">
        <v>1</v>
      </c>
      <c r="G23" s="9">
        <v>1</v>
      </c>
      <c r="H23" s="9">
        <v>2</v>
      </c>
      <c r="I23" s="9">
        <v>1</v>
      </c>
    </row>
    <row r="24" spans="1:11">
      <c r="A24" s="8" t="s">
        <v>48</v>
      </c>
      <c r="B24" s="9">
        <f>SUM(C24:I24)</f>
        <v>2</v>
      </c>
      <c r="C24" s="9"/>
      <c r="D24" s="9"/>
      <c r="E24" s="9">
        <v>1</v>
      </c>
      <c r="F24" s="9"/>
      <c r="G24" s="9"/>
      <c r="H24" s="9">
        <v>1</v>
      </c>
      <c r="I24" s="9"/>
      <c r="J24" s="19" t="s">
        <v>18</v>
      </c>
    </row>
    <row r="25" spans="1:11">
      <c r="A25" s="8" t="s">
        <v>49</v>
      </c>
      <c r="B25" s="9">
        <f>SUM(C25:I25)</f>
        <v>3</v>
      </c>
      <c r="C25" s="9"/>
      <c r="D25" s="9"/>
      <c r="E25" s="9"/>
      <c r="F25" s="9"/>
      <c r="G25" s="9"/>
      <c r="H25" s="9">
        <v>2</v>
      </c>
      <c r="I25" s="9">
        <v>1</v>
      </c>
    </row>
    <row r="26" spans="1:11">
      <c r="A26" s="8" t="s">
        <v>33</v>
      </c>
      <c r="B26" s="9">
        <f>SUM(C26:I26)</f>
        <v>2</v>
      </c>
      <c r="C26" s="9">
        <v>1</v>
      </c>
      <c r="D26" s="9"/>
      <c r="E26" s="9"/>
      <c r="F26" s="9"/>
      <c r="G26" s="9"/>
      <c r="H26" s="9"/>
      <c r="I26" s="9">
        <v>1</v>
      </c>
    </row>
    <row r="27" spans="1:11" ht="46.8">
      <c r="A27" s="8" t="s">
        <v>50</v>
      </c>
      <c r="B27" s="9">
        <v>1</v>
      </c>
      <c r="C27" s="9"/>
      <c r="D27" s="9"/>
      <c r="E27" s="9"/>
      <c r="F27" s="9"/>
      <c r="G27" s="9"/>
      <c r="H27" s="9"/>
      <c r="I27" s="9"/>
    </row>
    <row r="28" spans="1:11" ht="31.2">
      <c r="A28" s="8" t="s">
        <v>51</v>
      </c>
      <c r="B28" s="9">
        <v>1</v>
      </c>
      <c r="C28" s="9"/>
      <c r="D28" s="9"/>
      <c r="E28" s="9"/>
      <c r="F28" s="9"/>
      <c r="G28" s="9"/>
      <c r="H28" s="9"/>
      <c r="I28" s="9"/>
    </row>
    <row r="29" spans="1:11" ht="62.4">
      <c r="A29" s="8" t="s">
        <v>52</v>
      </c>
      <c r="B29" s="41" t="s">
        <v>13</v>
      </c>
      <c r="C29" s="41"/>
      <c r="D29" s="41"/>
      <c r="E29" s="41"/>
      <c r="F29" s="41"/>
      <c r="G29" s="41"/>
      <c r="H29" s="41"/>
      <c r="I29" s="41"/>
    </row>
    <row r="30" spans="1:11">
      <c r="A30" s="10" t="s">
        <v>7</v>
      </c>
      <c r="B30" s="9"/>
      <c r="C30" s="9"/>
      <c r="D30" s="9"/>
      <c r="E30" s="9"/>
      <c r="F30" s="9"/>
      <c r="G30" s="9"/>
      <c r="H30" s="9"/>
      <c r="I30" s="9"/>
    </row>
    <row r="31" spans="1:11" ht="124.8">
      <c r="A31" s="8" t="s">
        <v>53</v>
      </c>
      <c r="B31" s="20">
        <v>11</v>
      </c>
      <c r="C31" s="9"/>
      <c r="D31" s="9"/>
      <c r="E31" s="9"/>
      <c r="F31" s="9"/>
      <c r="G31" s="9"/>
      <c r="H31" s="9"/>
      <c r="I31" s="9"/>
    </row>
    <row r="32" spans="1:11" ht="187.2">
      <c r="A32" s="8" t="s">
        <v>54</v>
      </c>
      <c r="B32" s="9">
        <f>SUM(C32:I32)</f>
        <v>11</v>
      </c>
      <c r="C32" s="9">
        <v>3</v>
      </c>
      <c r="D32" s="9"/>
      <c r="E32" s="9"/>
      <c r="F32" s="9"/>
      <c r="G32" s="9"/>
      <c r="H32" s="9">
        <f xml:space="preserve"> 2+2+1+2</f>
        <v>7</v>
      </c>
      <c r="I32" s="9">
        <v>1</v>
      </c>
    </row>
    <row r="33" spans="1:9" ht="62.4">
      <c r="A33" s="8" t="s">
        <v>31</v>
      </c>
      <c r="B33" s="9">
        <f>SUM(C33:I33)</f>
        <v>6</v>
      </c>
      <c r="C33" s="9">
        <v>2</v>
      </c>
      <c r="D33" s="9"/>
      <c r="E33" s="9"/>
      <c r="F33" s="9"/>
      <c r="G33" s="9"/>
      <c r="H33" s="9">
        <v>3</v>
      </c>
      <c r="I33" s="9">
        <v>1</v>
      </c>
    </row>
    <row r="34" spans="1:9" ht="31.2">
      <c r="A34" s="8" t="s">
        <v>55</v>
      </c>
      <c r="B34" s="9"/>
      <c r="C34" s="12"/>
      <c r="D34" s="9"/>
      <c r="E34" s="9"/>
      <c r="F34" s="9"/>
      <c r="G34" s="9"/>
      <c r="H34" s="9">
        <v>1</v>
      </c>
      <c r="I34" s="9"/>
    </row>
    <row r="35" spans="1:9">
      <c r="A35" s="8" t="s">
        <v>56</v>
      </c>
      <c r="B35" s="9">
        <v>1</v>
      </c>
      <c r="C35" s="9"/>
      <c r="D35" s="9"/>
      <c r="E35" s="9"/>
      <c r="F35" s="9"/>
      <c r="G35" s="9"/>
      <c r="H35" s="9">
        <v>1</v>
      </c>
      <c r="I35" s="9"/>
    </row>
    <row r="36" spans="1:9">
      <c r="A36" s="8" t="s">
        <v>57</v>
      </c>
      <c r="B36" s="9">
        <v>1</v>
      </c>
      <c r="C36" s="9"/>
      <c r="D36" s="9"/>
      <c r="E36" s="9"/>
      <c r="F36" s="9"/>
      <c r="G36" s="9"/>
      <c r="H36" s="9">
        <v>1</v>
      </c>
      <c r="I36" s="9"/>
    </row>
    <row r="37" spans="1:9">
      <c r="A37" s="8" t="s">
        <v>58</v>
      </c>
      <c r="B37" s="9">
        <v>1</v>
      </c>
      <c r="C37" s="9"/>
      <c r="D37" s="9"/>
      <c r="E37" s="9"/>
      <c r="F37" s="9"/>
      <c r="G37" s="9"/>
      <c r="H37" s="9"/>
      <c r="I37" s="9">
        <v>1</v>
      </c>
    </row>
    <row r="38" spans="1:9">
      <c r="A38" s="8" t="s">
        <v>59</v>
      </c>
      <c r="B38" s="9">
        <f>SUM(C38:I38)</f>
        <v>2</v>
      </c>
      <c r="C38" s="9"/>
      <c r="D38" s="9"/>
      <c r="E38" s="9"/>
      <c r="F38" s="9"/>
      <c r="G38" s="9"/>
      <c r="H38" s="9">
        <v>2</v>
      </c>
      <c r="I38" s="9"/>
    </row>
    <row r="39" spans="1:9">
      <c r="A39" s="8" t="s">
        <v>17</v>
      </c>
      <c r="B39" s="9">
        <v>1</v>
      </c>
      <c r="C39" s="9"/>
      <c r="D39" s="9"/>
      <c r="E39" s="9"/>
      <c r="F39" s="9"/>
      <c r="G39" s="9"/>
      <c r="H39" s="9"/>
      <c r="I39" s="9">
        <v>1</v>
      </c>
    </row>
    <row r="40" spans="1:9" ht="31.2">
      <c r="A40" s="8" t="s">
        <v>36</v>
      </c>
      <c r="B40" s="9">
        <v>1</v>
      </c>
      <c r="C40" s="9"/>
      <c r="D40" s="9"/>
      <c r="E40" s="9"/>
      <c r="F40" s="9"/>
      <c r="G40" s="9"/>
      <c r="H40" s="9"/>
      <c r="I40" s="9"/>
    </row>
    <row r="41" spans="1:9">
      <c r="A41" s="10" t="s">
        <v>8</v>
      </c>
      <c r="B41" s="9"/>
      <c r="C41" s="9"/>
      <c r="D41" s="9"/>
      <c r="E41" s="9"/>
      <c r="F41" s="9"/>
      <c r="G41" s="9"/>
      <c r="H41" s="9"/>
      <c r="I41" s="9"/>
    </row>
    <row r="42" spans="1:9">
      <c r="A42" s="8" t="s">
        <v>60</v>
      </c>
      <c r="B42" s="9" t="s">
        <v>4</v>
      </c>
      <c r="C42" s="9"/>
      <c r="D42" s="9"/>
      <c r="E42" s="9"/>
      <c r="F42" s="9"/>
      <c r="G42" s="9"/>
      <c r="H42" s="9"/>
      <c r="I42" s="9"/>
    </row>
    <row r="43" spans="1:9" ht="31.2">
      <c r="A43" s="24" t="s">
        <v>61</v>
      </c>
      <c r="B43" s="25" t="s">
        <v>4</v>
      </c>
      <c r="C43" s="25"/>
      <c r="D43" s="25"/>
      <c r="E43" s="25"/>
      <c r="F43" s="25"/>
      <c r="G43" s="25"/>
      <c r="H43" s="25"/>
      <c r="I43" s="25"/>
    </row>
    <row r="44" spans="1:9" s="23" customFormat="1" ht="31.2">
      <c r="A44" s="37" t="s">
        <v>32</v>
      </c>
      <c r="B44" s="32"/>
      <c r="C44" s="32"/>
      <c r="D44" s="32"/>
      <c r="E44" s="32"/>
      <c r="F44" s="32"/>
      <c r="G44" s="32"/>
      <c r="H44" s="32"/>
      <c r="I44" s="32"/>
    </row>
    <row r="45" spans="1:9">
      <c r="A45" s="33" t="s">
        <v>19</v>
      </c>
      <c r="B45" s="34"/>
      <c r="C45" s="34">
        <v>1</v>
      </c>
      <c r="D45" s="34"/>
      <c r="E45" s="34"/>
      <c r="F45" s="34">
        <v>2</v>
      </c>
      <c r="G45" s="34">
        <v>1</v>
      </c>
      <c r="H45" s="34"/>
      <c r="I45" s="34"/>
    </row>
    <row r="46" spans="1:9" ht="31.2">
      <c r="A46" s="35" t="s">
        <v>20</v>
      </c>
      <c r="B46" s="36"/>
      <c r="C46" s="36"/>
      <c r="D46" s="36"/>
      <c r="E46" s="36"/>
      <c r="F46" s="36">
        <v>1</v>
      </c>
      <c r="G46" s="36">
        <v>1</v>
      </c>
      <c r="H46" s="36"/>
      <c r="I46" s="36"/>
    </row>
    <row r="47" spans="1:9" ht="31.2">
      <c r="A47" s="35" t="s">
        <v>21</v>
      </c>
      <c r="B47" s="36"/>
      <c r="C47" s="36"/>
      <c r="D47" s="36"/>
      <c r="E47" s="36"/>
      <c r="F47" s="36">
        <v>1</v>
      </c>
      <c r="G47" s="36"/>
      <c r="H47" s="36"/>
      <c r="I47" s="36"/>
    </row>
    <row r="48" spans="1:9">
      <c r="A48" s="35" t="s">
        <v>22</v>
      </c>
      <c r="B48" s="36"/>
      <c r="C48" s="36">
        <v>1</v>
      </c>
      <c r="D48" s="36"/>
      <c r="E48" s="36"/>
      <c r="F48" s="36">
        <v>1</v>
      </c>
      <c r="G48" s="36">
        <v>1</v>
      </c>
      <c r="H48" s="36"/>
      <c r="I48" s="36"/>
    </row>
    <row r="49" spans="1:9">
      <c r="A49" s="35" t="s">
        <v>23</v>
      </c>
      <c r="B49" s="36">
        <v>5</v>
      </c>
      <c r="C49" s="36"/>
      <c r="D49" s="36"/>
      <c r="E49" s="36"/>
      <c r="F49" s="36"/>
      <c r="G49" s="36"/>
      <c r="H49" s="36"/>
      <c r="I49" s="36"/>
    </row>
    <row r="50" spans="1:9">
      <c r="A50" s="35" t="s">
        <v>24</v>
      </c>
      <c r="B50" s="36">
        <v>1</v>
      </c>
      <c r="C50" s="36"/>
      <c r="D50" s="36"/>
      <c r="E50" s="36"/>
      <c r="F50" s="36"/>
      <c r="G50" s="36"/>
      <c r="H50" s="36"/>
      <c r="I50" s="36"/>
    </row>
  </sheetData>
  <mergeCells count="3">
    <mergeCell ref="H22:I22"/>
    <mergeCell ref="B29:I29"/>
    <mergeCell ref="A2:F2"/>
  </mergeCells>
  <phoneticPr fontId="0" type="noConversion"/>
  <pageMargins left="0.51181102362204722" right="0.51181102362204722" top="0.55118110236220474" bottom="0.74803149606299213" header="0.31496062992125984" footer="0.31496062992125984"/>
  <pageSetup paperSize="9" fitToHeight="7" orientation="landscape" r:id="rId1"/>
  <headerFooter>
    <oddFooter>&amp;L&amp;9&amp;D/&amp;T&amp;C&amp;9Задание на ремонт квартиры по адресу: г. Москва, Алтуфьевское шрссе, д. ХХХ, кв. ХХХ&amp;R&amp;9&amp;P/&amp;N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E3"/>
    </sheetView>
  </sheetViews>
  <sheetFormatPr defaultRowHeight="13.8"/>
  <cols>
    <col min="1" max="1" width="17.109375" customWidth="1"/>
    <col min="2" max="2" width="14.44140625" customWidth="1"/>
    <col min="4" max="4" width="17" customWidth="1"/>
  </cols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BIN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Захаров Сергей Анатольевич</dc:creator>
  <cp:lastModifiedBy>SZ</cp:lastModifiedBy>
  <cp:lastPrinted>2019-01-15T13:29:52Z</cp:lastPrinted>
  <dcterms:created xsi:type="dcterms:W3CDTF">2018-09-25T06:31:29Z</dcterms:created>
  <dcterms:modified xsi:type="dcterms:W3CDTF">2025-03-18T06:02:11Z</dcterms:modified>
</cp:coreProperties>
</file>