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240" yWindow="140" windowWidth="26440" windowHeight="15400"/>
  </bookViews>
  <sheets>
    <sheet name="РАБОТЫ" sheetId="1" r:id="rId1"/>
    <sheet name="МАТЕРИАЛЫ" sheetId="4" r:id="rId2"/>
  </sheets>
  <definedNames>
    <definedName name="_xlnm._FilterDatabase" localSheetId="1" hidden="1">МАТЕРИАЛЫ!#REF!</definedName>
    <definedName name="_xlnm.Print_Area" localSheetId="1">МАТЕРИАЛЫ!$A$1:$D$151</definedName>
    <definedName name="_xlnm.Print_Titles" localSheetId="1">МАТЕРИАЛЫ!$4:$5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9" i="4" l="1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0" i="4"/>
  <c r="F89" i="4"/>
  <c r="F88" i="4"/>
  <c r="F87" i="4"/>
  <c r="F86" i="4"/>
  <c r="F82" i="4"/>
  <c r="F81" i="4"/>
  <c r="F80" i="4"/>
  <c r="F79" i="4"/>
  <c r="F78" i="4"/>
  <c r="F77" i="4"/>
  <c r="F76" i="4"/>
  <c r="F75" i="4"/>
  <c r="F74" i="4"/>
  <c r="F73" i="4"/>
  <c r="F72" i="4"/>
  <c r="D71" i="4"/>
  <c r="F71" i="4"/>
  <c r="F70" i="4"/>
  <c r="F69" i="4"/>
  <c r="F68" i="4"/>
  <c r="F67" i="4"/>
  <c r="F66" i="4"/>
  <c r="F65" i="4"/>
  <c r="F64" i="4"/>
  <c r="F63" i="4"/>
  <c r="F61" i="4"/>
  <c r="F60" i="4"/>
  <c r="F59" i="4"/>
  <c r="F58" i="4"/>
  <c r="F57" i="4"/>
  <c r="F56" i="4"/>
  <c r="F55" i="4"/>
  <c r="F54" i="4"/>
  <c r="F53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3" i="4"/>
  <c r="F150" i="4"/>
  <c r="F151" i="4"/>
  <c r="F84" i="1"/>
  <c r="E83" i="1"/>
  <c r="E82" i="1"/>
  <c r="E81" i="1"/>
  <c r="E80" i="1"/>
  <c r="E79" i="1"/>
  <c r="E78" i="1"/>
  <c r="E77" i="1"/>
  <c r="E76" i="1"/>
  <c r="E75" i="1"/>
  <c r="E74" i="1"/>
  <c r="E73" i="1"/>
  <c r="F71" i="1"/>
  <c r="E70" i="1"/>
  <c r="E69" i="1"/>
  <c r="F67" i="1"/>
  <c r="E66" i="1"/>
  <c r="E65" i="1"/>
  <c r="E64" i="1"/>
  <c r="E63" i="1"/>
  <c r="F61" i="1"/>
  <c r="E60" i="1"/>
  <c r="E59" i="1"/>
  <c r="E58" i="1"/>
  <c r="E57" i="1"/>
  <c r="E56" i="1"/>
  <c r="E55" i="1"/>
  <c r="E54" i="1"/>
  <c r="F52" i="1"/>
  <c r="E51" i="1"/>
  <c r="E50" i="1"/>
  <c r="E49" i="1"/>
  <c r="E48" i="1"/>
  <c r="F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F28" i="1"/>
  <c r="E27" i="1"/>
  <c r="E26" i="1"/>
  <c r="E25" i="1"/>
  <c r="E24" i="1"/>
  <c r="F22" i="1"/>
  <c r="E21" i="1"/>
  <c r="E20" i="1"/>
  <c r="E19" i="1"/>
  <c r="E18" i="1"/>
  <c r="E17" i="1"/>
  <c r="E16" i="1"/>
  <c r="E15" i="1"/>
  <c r="E14" i="1"/>
  <c r="F12" i="1"/>
  <c r="E11" i="1"/>
  <c r="E10" i="1"/>
  <c r="F85" i="1"/>
  <c r="F45" i="1"/>
  <c r="F86" i="1"/>
</calcChain>
</file>

<file path=xl/sharedStrings.xml><?xml version="1.0" encoding="utf-8"?>
<sst xmlns="http://schemas.openxmlformats.org/spreadsheetml/2006/main" count="559" uniqueCount="199">
  <si>
    <t>Ед. изм.</t>
  </si>
  <si>
    <t>Кол-во</t>
  </si>
  <si>
    <t>Цена</t>
  </si>
  <si>
    <t>Сумма</t>
  </si>
  <si>
    <t>м2</t>
  </si>
  <si>
    <t>№ п/п</t>
  </si>
  <si>
    <t>Объект: ГБОУ 417 Авиамоторная 4к4</t>
  </si>
  <si>
    <t>Наименование</t>
  </si>
  <si>
    <t>м.п</t>
  </si>
  <si>
    <t>т</t>
  </si>
  <si>
    <t>Итого по подразделу</t>
  </si>
  <si>
    <t>м3</t>
  </si>
  <si>
    <t>ВЕДОМОСТЬ РАБОТ</t>
  </si>
  <si>
    <t>м</t>
  </si>
  <si>
    <t>шт.</t>
  </si>
  <si>
    <t>Инженерные коммуникации</t>
  </si>
  <si>
    <t>ПОДВАЛ</t>
  </si>
  <si>
    <t xml:space="preserve">Подраздел: Ремонт вентилятора ВЦ4-70-5. </t>
  </si>
  <si>
    <t>Демонтаж центробежных вентиляторов массой до 0,4 т</t>
  </si>
  <si>
    <t>Установка вентиляторов радиальных с электродвигателем на одной оси или на клиноременной передаче, массой до 0,4 т (без стоимости вентиляторов и гибких вставок)</t>
  </si>
  <si>
    <t>Подраздел: Отопление.</t>
  </si>
  <si>
    <t>Разборка трубопроводов центрального отопления на резьбе диаметром труб до 50 мм</t>
  </si>
  <si>
    <t>Прокладка трубопроводов отопления из стальных водогазопроводных неоцинкованных труб диаметром 25 мм (без стоимости арматуры и креплений)</t>
  </si>
  <si>
    <t>Прокладка трубопроводов отопления из стальных водогазопроводных неоцинкованных труб диаметром 32 мм (без стоимости арматуры и креплений)</t>
  </si>
  <si>
    <t>Прокладка трубопроводов отопления из стальных водогазопроводных неоцинкованных труб диаметром 40 мм (без стоимости арматуры и креплений)</t>
  </si>
  <si>
    <t>Прокладка трубопроводов отопления из стальных электросварных труб диаметром 50 мм</t>
  </si>
  <si>
    <t>Изоляция трубопроводов изделиями из вспененного каучука, вспененного полиэтилена, трубками (без стоимости трубок, клня, листов, лент изоляции)</t>
  </si>
  <si>
    <t>Гидравлическое испытание трубопроводов систем отопления диаметром до 50 мм</t>
  </si>
  <si>
    <t>Масляная окраска белилами с добавлением колера металлических решеток, переплетов, труб, диаметром менее 50 мм и т.п. за два раза</t>
  </si>
  <si>
    <t xml:space="preserve">Подраздел: Канализация. </t>
  </si>
  <si>
    <t>Разборка трубопроводов из чугунных канализационных труб диаметром до 50 мм</t>
  </si>
  <si>
    <t>Разборка трубопроводов из чугунных канализационных труб диаметром до 100 мм</t>
  </si>
  <si>
    <t>Прокладка трубопроводов канализации из ПВХ труб диаметром до 50 мм (без стоимости арматуры)</t>
  </si>
  <si>
    <t>Прокладка трубопроводов канализации из ПВХ труб диаметром 100-150 мм (без стоимости арматуры)</t>
  </si>
  <si>
    <t xml:space="preserve">Подраздел: Водоснабжение. </t>
  </si>
  <si>
    <t>Разборка трубопроводов из водогазопроводных труб диаметром до 25 мм</t>
  </si>
  <si>
    <t>Разборка трубопроводов из водогазопроводных труб диаметром до 40 мм</t>
  </si>
  <si>
    <t>Разборка трубопроводов из водогазопроводных труб диаметром до 50 мм</t>
  </si>
  <si>
    <t>Разборка трубопроводов центрального отопления на сварке диаметром труб до 100 мм</t>
  </si>
  <si>
    <t>Прокладка трубопроводов водоснабжения из стальных водогазопроводных оцинкованных труб диаметром 20 мм</t>
  </si>
  <si>
    <t>Прокладка трубопроводов водоснабжения из стальных водогазопроводных оцинкованных труб диаметром 25 мм</t>
  </si>
  <si>
    <t>Прокладка трубопроводов водоснабжения из стальных водогазопроводных оцинкованных труб диаметром 32 мм</t>
  </si>
  <si>
    <t>Прокладка трубопроводов водоснабжения из стальных водогазопроводных оцинкованных труб диаметром 40 мм</t>
  </si>
  <si>
    <t>Прокладка трубопроводов водоснабжения из стальных водогазопроводных оцинкованных труб диаметром 50 мм</t>
  </si>
  <si>
    <t>Прокладка трубопроводов водоснабжения из стальных водогазопроводных оцинкованных труб диаметром 80 мм</t>
  </si>
  <si>
    <t>Установка вентилей, задвижек, затворов, клапанов обратных, кранов проходных на трубопроводах из стальных труб диаметром до 50 мм (без стоимости арматуры)</t>
  </si>
  <si>
    <t>Гидравлическое испытание трубопроводов холодного и горячего водоснабжения диаметром до 50 мм</t>
  </si>
  <si>
    <t>Гидравлическое испытание трубопроводов холодного и горячего водоснабжения диаметром до 100 мм</t>
  </si>
  <si>
    <t>ВСЕГО ИНЖЕНЕРНЫЕ СЕТИ ПОДВАЛ</t>
  </si>
  <si>
    <t xml:space="preserve">ВНУТРЕННИЕ СЕТИ </t>
  </si>
  <si>
    <t>Подраздел: Канализация ливневая</t>
  </si>
  <si>
    <t xml:space="preserve">Подраздел: Отопление. </t>
  </si>
  <si>
    <t>Демонтаж радиатора массой до 80 кг</t>
  </si>
  <si>
    <t>Установка конвекторов с терморегулятором (без стоимости конвекторов)</t>
  </si>
  <si>
    <t>Установка регистров из труб стальных водогазопроводных диаметром нитки 20 мм</t>
  </si>
  <si>
    <t>Установка регистров из труб стальных сварных диаметром нитки 80 мм</t>
  </si>
  <si>
    <t>Установка кранов воздушных</t>
  </si>
  <si>
    <t>компл.</t>
  </si>
  <si>
    <t>Прокладка трубопроводов из напорных полипропиленовых труб, наружным диаметром до 20 мм (без стоимости фасонных частей и арматуры)</t>
  </si>
  <si>
    <t xml:space="preserve">Подраздел: Сантехнические работы. </t>
  </si>
  <si>
    <t>Смена умывальников</t>
  </si>
  <si>
    <t>Смена чугунных моек на два отделения</t>
  </si>
  <si>
    <t>Смена унитаза с бачком</t>
  </si>
  <si>
    <t>Демонтаж санитарно-технических приборов ванн чугунных</t>
  </si>
  <si>
    <t>Демонтаж санитарно-технических приборов ванн стальных</t>
  </si>
  <si>
    <t>Демонтаж санитарно-технических приборов моек чугунных</t>
  </si>
  <si>
    <t>Демонтаж смесителя с душем</t>
  </si>
  <si>
    <t>Демонтаж санитарно-технических приборов поддонов</t>
  </si>
  <si>
    <t>Установка поддонов душевых чугунных мелких</t>
  </si>
  <si>
    <t>Смена смесителя ванно-душевого с металлическими маховиками</t>
  </si>
  <si>
    <t>Смена унитаза детского с бачком</t>
  </si>
  <si>
    <t xml:space="preserve">ВСЕГО ВНУТРЕННИЕ ИНЖЕНЕРНЫЕ СЕТИ </t>
  </si>
  <si>
    <t>ИТОГО РАБОТ</t>
  </si>
  <si>
    <t>Единица измерения</t>
  </si>
  <si>
    <t>Объем</t>
  </si>
  <si>
    <t>кг</t>
  </si>
  <si>
    <t>100 шт.</t>
  </si>
  <si>
    <t>Пакля пропитанная</t>
  </si>
  <si>
    <t>Растворы цементные, марка 100</t>
  </si>
  <si>
    <t>Вода</t>
  </si>
  <si>
    <t>Олифа для окраски комбинированная "Оксоль"</t>
  </si>
  <si>
    <t>Шурупы с потайной головкой, черные, размер 8,0х100 мм</t>
  </si>
  <si>
    <t>Растворы цементные, марка 50</t>
  </si>
  <si>
    <t>Краски масляные жидкотертые цветные (готовые к употреблению) для наружных и внутренних работ, марка МА-15, сурик железный для окраски по металлу</t>
  </si>
  <si>
    <t>Дюбели с насаженными шайбами</t>
  </si>
  <si>
    <t>Цемент гипсоглиноземистый расширяющийся</t>
  </si>
  <si>
    <t>Волокно льняное №11 для уплотнения резьбовых соединений при монтаже систем водоснабжения и отопления</t>
  </si>
  <si>
    <t>Каболка</t>
  </si>
  <si>
    <t>Электроды, тип Э-42А, диаметр 4-6 мм</t>
  </si>
  <si>
    <t>Болты строительные черные с гайками и шайбами (10х100мм)</t>
  </si>
  <si>
    <t>1000 шт.</t>
  </si>
  <si>
    <t>Дюбели распорные пластмассовые, размеры 6х40 мм</t>
  </si>
  <si>
    <t>Шурупы-саморезы с полусферической головкой, с прессшайбой, наконечник острый, оцинкованные, размер 4,2х14 мм, для крепления листового металла</t>
  </si>
  <si>
    <t>Заготовки трубные поливинилхлоридные, внутренней канализации без средств крепления, диаметр 100 мм</t>
  </si>
  <si>
    <t>Узлы трубопроводов из стальных водогазопроводных оцинкованных труб с гильзами для водоснабжения, диаметр условного прохода 20мм</t>
  </si>
  <si>
    <t>Средства для крепления радиаторов на кирпичных и бетонных стенах, крючки для труб, диаметр труб, мм, 50</t>
  </si>
  <si>
    <t>Кольца резиновые уплотнительные для канализации из поливинилхлоридных труб, диаметр 110 мм</t>
  </si>
  <si>
    <t>Ацетилен технический</t>
  </si>
  <si>
    <t>Проволока электродная порошковая для дуговой сварки</t>
  </si>
  <si>
    <t>Кислород технический газообразный</t>
  </si>
  <si>
    <t>Известь хлорная</t>
  </si>
  <si>
    <t>Конвекторы отопительные стальные, окрашенные порошковыми эмалями, с кожухом, малой глубины, без терморегулятора, 1,97 кВт</t>
  </si>
  <si>
    <t>Элементы термостатические серии RTD 3000 для установки на клапаны RTD-N, RTD-G, RTD-K, RTD-KE со встроенным датчиком, диапазон настройки 6-26°С, марка 013L3100, латунные</t>
  </si>
  <si>
    <t>Кран шаровой латунный полнопроходной, Т макс.=120°С, Р=1,6 МПа, диаметр 25 мм</t>
  </si>
  <si>
    <t>Узлы трубопроводов из стальных водогазопроводных неоцинкованных труб с гильзами, для газоснабжения, диаметр условного прохода 25 мм</t>
  </si>
  <si>
    <t>Конвекторы отопительные стальные, окрашенные порошковыми эмалями, с кожухом, малой глубины, без терморегулятора, 1,049 кВт</t>
  </si>
  <si>
    <t>Регистры отопительные из стальных электросварных труб, диаметр 80 мм</t>
  </si>
  <si>
    <t>Кран общего назначения для спуска воздуха, марка СТД 7073в</t>
  </si>
  <si>
    <t>Регистры отопительные из стальных водогазопроводных труб, диаметр 20 мм</t>
  </si>
  <si>
    <t>Шурупы с потайной головкой, оцинкованные, длина 35-60 мм</t>
  </si>
  <si>
    <t>Конвекторы отопительные стальные, окрашенные порошковыми эмалями, с кожухом, малой глубины, без терморегулятора, 0,4 кВт</t>
  </si>
  <si>
    <t>Кронштейны для крепления отопительных приборов, марка КРД, длина 131 мм</t>
  </si>
  <si>
    <t>Кронштейны для крепления отопительных приборов, марка КРД, длина 325 мм</t>
  </si>
  <si>
    <t>Дюбель-гвоздь с цинкохроматированным покрытием, диаметр 4,5 мм, длина 30-60 мм</t>
  </si>
  <si>
    <t>Заготовки трубные поливинилхлоридные, внутренней канализации без средств крепления, диаметр 50 мм</t>
  </si>
  <si>
    <t>Подраздел: Водоснабжение</t>
  </si>
  <si>
    <t>Кран шаровой латунный полнопроходной, Т макс.=120°С, Р=1,6 МПа, диаметр 20 мм</t>
  </si>
  <si>
    <t>Трубы напорные PN10 (ном. давление 10 атм.) из полипропилена PPRC, наружный диаметр 20 мм</t>
  </si>
  <si>
    <t>Патроны, калибр 6,8/18М для дюбеля</t>
  </si>
  <si>
    <t>Клей 88НП, 88-Н</t>
  </si>
  <si>
    <t>Метилен хлористый технический</t>
  </si>
  <si>
    <t>Поддоны душевые чугунные эмалированные, без комплекта, размер 800х800х167 мм, мелкие</t>
  </si>
  <si>
    <t>Унитазы керамические тарельчатые, детские, в комплекте с бачком, с сиденьем деревянным, 405х355х285 мм</t>
  </si>
  <si>
    <t>Унитазы керамические тарельчатые, комплект с отдельной полочкой в комплекте с запорной арматурой и бачком, размер 700х580х360 мм</t>
  </si>
  <si>
    <t>Умывальники керамические полукруглые, типа "Водолей"</t>
  </si>
  <si>
    <t>Мойки чугунные эмалированные на два отделения, размер 600х800х204 мм, в комплекте со смесителем, с сифоном, комплектом кронштейнов</t>
  </si>
  <si>
    <t>Смесители для ванн и умывальников "Елочка" с пластмассовыми маховиками</t>
  </si>
  <si>
    <t>Смесители для душа ванно-душевые, флажковые металлические, шланг ПВХ, маховики</t>
  </si>
  <si>
    <t>Кронштейны чугунные для умывальников и моек открытый малый УОМ, длина 235 мм</t>
  </si>
  <si>
    <t>Сифоны полимерные, бутылочные унифицированные для моек и умывальников</t>
  </si>
  <si>
    <t>Подраздел: Ремонт вентилятора ВЦ4-70-5. Подвал</t>
  </si>
  <si>
    <t>Вентилятор центробежный (радиальный) ВЦ4-70-5. Цена=14535,67/1,18=12318,36 руб.</t>
  </si>
  <si>
    <t>Вставки гибкие, из оцинкованной стали и парусины брезентовой, для соединения воздуховодов с вентиляторами, тип Н-6,3, площадь поверхности 0,39 м2</t>
  </si>
  <si>
    <t>Болты строительные анкерные с гайками</t>
  </si>
  <si>
    <t>Резина техническая прессованная</t>
  </si>
  <si>
    <t>Подраздел: Отопление. Подвал</t>
  </si>
  <si>
    <t>Узлы трубопроводов из стальных водогазопроводных неоцинкованных труб с гильзами, для газоснабжения, диаметр условного прохода 32 мм</t>
  </si>
  <si>
    <t>Краски масляные жидкотертые цветные (готовые к употреблению) для наружных и внутренних работ, марка "Армафиниш"</t>
  </si>
  <si>
    <t>л</t>
  </si>
  <si>
    <t>Узлы трубопроводов из стальных водогазопроводных неоцинкованных труб с гильзами, для газоснабжения, диаметр условного прохода 40 мм</t>
  </si>
  <si>
    <t>Лента термоизоляционная, "Армафлекс", ширина (толщина) 50 (3) мм</t>
  </si>
  <si>
    <t>Трубки теплоизоляционные из вспененного синтетического каучука типа "Армафлекс" для поверхностей с температурой от -50 до +105°С, марка АС-13-035, внутренний диаметр (толщина) 35 (13) мм</t>
  </si>
  <si>
    <t>Узлы трубопроводов отопления, водоснабжения из стальных электросварных труб с гильзами, наружный диаметр (толщина стенки) 57х3,5мм</t>
  </si>
  <si>
    <t>Трубки теплоизоляционные из вспененного синтетического каучука типа "Армафлекс" для поверхностей с температурой от -50 до +105°С, марка АС-13-060, внутренний диаметр (толщина) 60 (13) мм</t>
  </si>
  <si>
    <t>Клей "Армафлекс"</t>
  </si>
  <si>
    <t>Трубки теплоизоляционные из вспененного синтетического каучука типа "Армафлекс" для поверхностей с температурой от -50 до +105°С, марка АС-13-042, внутренний диаметр (толщина) 42 (13) мм</t>
  </si>
  <si>
    <t>Трубки теплоизоляционные из вспененного синтетического каучука типа "Армафлекс" для поверхностей с температурой от -50 до +105°С, марка АС-13-028, внутренний диаметр (толщина) 28 (13) мм</t>
  </si>
  <si>
    <t>Клипсы для крепления изоляции</t>
  </si>
  <si>
    <t>Подраздел: Канализация. Подвал</t>
  </si>
  <si>
    <t>Подраздел: Водоснабжение. Подвал</t>
  </si>
  <si>
    <t>Узлы трубопроводов из стальных водогазопроводных оцинкованных труб с гильзами для водоснабжения, диаметр условного прохода 40мм</t>
  </si>
  <si>
    <t>Узлы трубопроводов из стальных водогазопроводных оцинкованных труб с гильзами для водоснабжения, диаметр условного прохода 50мм</t>
  </si>
  <si>
    <t>Узлы трубопроводов из стальных водогазопроводных оцинкованных труб с гильзами для водоснабжения, диаметр условного прохода 80мм</t>
  </si>
  <si>
    <t>Задвижки чугунные, с обрезиненным клином невыдвижным шпинделем, фланцевые, для холодной воды, марка МЗВ (30ч39р), давление 1,0 (10) МПа (кгс/см2), диаметр 50 мм</t>
  </si>
  <si>
    <t>Узлы трубопроводов из стальных водогазопроводных оцинкованных труб с гильзами для водоснабжения, диаметр условного прохода 32мм</t>
  </si>
  <si>
    <t>Узлы трубопроводов из стальных водогазопроводных оцинкованных труб с гильзами для водоснабжения, диаметр условного прохода 25мм</t>
  </si>
  <si>
    <t>Трубки теплоизоляционные из вспененного синтетического каучука типа "Армафлекс" для поверхностей с температурой от -50 до +105°С, марка АС-13-089, внутренний диаметр (толщина) 89 (13) мм</t>
  </si>
  <si>
    <t>Фланцы стальные плоские приварные с соединительным выступом, из стали ВСт3СП, ГОСТ 12820-80, условное давление 1 (10) МПа (кгс/см2), диаметр условного прохода 50мм</t>
  </si>
  <si>
    <t>Средства для крепления радиаторов на кирпичных и бетонных стенах, крючки для труб, диаметр труб, мм, 100</t>
  </si>
  <si>
    <t>Прокладка уплотнительная паронитовая, толщина 0,5-2,5 мм</t>
  </si>
  <si>
    <t>цена с НДС</t>
  </si>
  <si>
    <t>стоимость с НДС</t>
  </si>
  <si>
    <t xml:space="preserve">Ресурсная ведомость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</si>
  <si>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</si>
  <si>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</si>
  <si>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</si>
  <si>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</si>
  <si>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</si>
  <si>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</si>
  <si>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</si>
  <si>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</si>
  <si>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</si>
  <si>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</si>
  <si>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</si>
  <si>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</si>
  <si>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</si>
  <si>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</si>
  <si>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</si>
  <si>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</si>
  <si>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</si>
  <si>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</si>
  <si>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</si>
  <si>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</si>
  <si>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</si>
  <si>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</si>
  <si>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</si>
  <si>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</si>
  <si>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</si>
  <si>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</si>
  <si>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</si>
  <si>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</si>
  <si>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</si>
  <si>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</si>
  <si>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Раздел: Инженерные коммуникации. Внутренние сети</t>
  </si>
  <si>
    <t>Итого по Разделу Инженерные коммуникации. Внутренние сети</t>
  </si>
  <si>
    <t>Раздел Инженерные коммуникации. Подвал</t>
  </si>
  <si>
    <t>Итого по Разделу Инженерные коммуникации. Подвал</t>
  </si>
  <si>
    <t>Итого по Разделу Инженерные коммуникации</t>
  </si>
  <si>
    <t xml:space="preserve"> Инженерные коммуникации.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</si>
</sst>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3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3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9">
    <xf numFmtId="0" fontId="0" fillId="0" borderId="0" xfId="0"/>
    <xf numFmtId="0" fontId="7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 vertical="top"/>
    </xf>
    <xf numFmtId="0" fontId="6" fillId="0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6" fillId="0" borderId="0" xfId="1"/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wrapText="1"/>
    </xf>
    <xf numFmtId="0" fontId="19" fillId="0" borderId="1" xfId="1" applyFont="1" applyBorder="1" applyAlignment="1">
      <alignment horizontal="center" wrapText="1"/>
    </xf>
    <xf numFmtId="0" fontId="19" fillId="0" borderId="1" xfId="1" applyFont="1" applyBorder="1" applyAlignment="1">
      <alignment horizontal="right" wrapText="1"/>
    </xf>
    <xf numFmtId="0" fontId="16" fillId="0" borderId="0" xfId="1" applyFont="1"/>
    <xf numFmtId="164" fontId="18" fillId="0" borderId="0" xfId="1" applyNumberFormat="1" applyFont="1" applyBorder="1" applyAlignment="1">
      <alignment vertical="center" wrapText="1"/>
    </xf>
    <xf numFmtId="164" fontId="18" fillId="0" borderId="6" xfId="1" applyNumberFormat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8" fillId="0" borderId="6" xfId="1" applyFont="1" applyBorder="1" applyAlignment="1">
      <alignment vertical="center" wrapText="1"/>
    </xf>
    <xf numFmtId="0" fontId="21" fillId="0" borderId="5" xfId="1" applyFont="1" applyBorder="1" applyAlignment="1">
      <alignment vertical="center" wrapText="1"/>
    </xf>
    <xf numFmtId="0" fontId="18" fillId="0" borderId="5" xfId="1" applyFont="1" applyBorder="1" applyAlignment="1">
      <alignment vertical="center" wrapText="1"/>
    </xf>
    <xf numFmtId="0" fontId="19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center" wrapText="1"/>
    </xf>
    <xf numFmtId="0" fontId="19" fillId="0" borderId="1" xfId="1" applyFont="1" applyFill="1" applyBorder="1" applyAlignment="1">
      <alignment horizontal="right" wrapText="1"/>
    </xf>
    <xf numFmtId="0" fontId="16" fillId="0" borderId="0" xfId="1" applyFont="1" applyFill="1"/>
    <xf numFmtId="0" fontId="22" fillId="0" borderId="0" xfId="1" applyFont="1"/>
    <xf numFmtId="0" fontId="16" fillId="0" borderId="0" xfId="1" applyAlignment="1">
      <alignment horizontal="center"/>
    </xf>
    <xf numFmtId="165" fontId="22" fillId="0" borderId="0" xfId="1" applyNumberFormat="1" applyFont="1"/>
    <xf numFmtId="0" fontId="19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vertical="center" wrapText="1"/>
    </xf>
    <xf numFmtId="0" fontId="25" fillId="0" borderId="0" xfId="1" applyFont="1"/>
    <xf numFmtId="164" fontId="24" fillId="2" borderId="0" xfId="1" applyNumberFormat="1" applyFont="1" applyFill="1" applyBorder="1" applyAlignment="1">
      <alignment vertical="center" wrapText="1"/>
    </xf>
    <xf numFmtId="164" fontId="24" fillId="2" borderId="6" xfId="1" applyNumberFormat="1" applyFont="1" applyFill="1" applyBorder="1" applyAlignment="1">
      <alignment vertical="center" wrapText="1"/>
    </xf>
    <xf numFmtId="164" fontId="19" fillId="0" borderId="1" xfId="1" applyNumberFormat="1" applyFont="1" applyFill="1" applyBorder="1" applyAlignment="1">
      <alignment horizontal="right" wrapText="1"/>
    </xf>
    <xf numFmtId="164" fontId="19" fillId="0" borderId="1" xfId="1" applyNumberFormat="1" applyFont="1" applyBorder="1" applyAlignment="1">
      <alignment horizontal="right" wrapText="1"/>
    </xf>
    <xf numFmtId="0" fontId="21" fillId="0" borderId="6" xfId="1" applyFont="1" applyBorder="1" applyAlignment="1">
      <alignment vertical="center" wrapText="1"/>
    </xf>
    <xf numFmtId="164" fontId="21" fillId="0" borderId="0" xfId="1" applyNumberFormat="1" applyFont="1" applyBorder="1" applyAlignment="1">
      <alignment vertical="center" wrapText="1"/>
    </xf>
    <xf numFmtId="0" fontId="21" fillId="0" borderId="0" xfId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7" fillId="0" borderId="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23" fillId="2" borderId="4" xfId="1" applyFont="1" applyFill="1" applyBorder="1" applyAlignment="1">
      <alignment horizontal="left" vertical="center" wrapText="1"/>
    </xf>
    <xf numFmtId="0" fontId="23" fillId="2" borderId="5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left" vertical="center" wrapText="1"/>
    </xf>
  </cellXfs>
  <cellStyles count="4">
    <cellStyle name="Гиперссылка" xfId="2" builtinId="8" hidden="1"/>
    <cellStyle name="Обычный" xfId="0" builtinId="0"/>
    <cellStyle name="Обычный 2" xfId="1"/>
    <cellStyle name="Просмотренная гиперссылка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topLeftCell="A64" zoomScale="150" zoomScaleNormal="150" zoomScalePageLayoutView="150" workbookViewId="0">
      <selection activeCell="B84" sqref="B9:B84"/>
    </sheetView>
  </sheetViews>
  <sheetFormatPr baseColWidth="10" defaultColWidth="8.83203125" defaultRowHeight="13" x14ac:dyDescent="0"/>
  <cols>
    <col min="1" max="1" width="4.5" style="5" customWidth="1"/>
    <col min="2" max="2" width="46.5" style="5" customWidth="1"/>
    <col min="3" max="3" width="8.83203125" style="1"/>
    <col min="4" max="4" width="8.83203125" style="5"/>
    <col min="5" max="5" width="9.33203125" style="1" bestFit="1" customWidth="1"/>
    <col min="6" max="6" width="23.33203125" style="1" customWidth="1"/>
    <col min="7" max="16384" width="8.83203125" style="5"/>
  </cols>
  <sheetData>
    <row r="1" spans="1:36">
      <c r="A1" s="75" t="s">
        <v>12</v>
      </c>
      <c r="B1" s="75"/>
      <c r="C1" s="75"/>
      <c r="D1" s="75"/>
      <c r="E1" s="75"/>
      <c r="F1" s="75"/>
    </row>
    <row r="2" spans="1:36" ht="16.5" customHeight="1">
      <c r="A2" s="76"/>
      <c r="B2" s="77"/>
      <c r="C2" s="77"/>
      <c r="D2" s="77"/>
      <c r="E2" s="77"/>
      <c r="F2" s="77"/>
      <c r="G2" s="6"/>
      <c r="AJ2" s="7" t="s">
        <v>6</v>
      </c>
    </row>
    <row r="3" spans="1:36" ht="24" customHeight="1">
      <c r="A3" s="78" t="s">
        <v>15</v>
      </c>
      <c r="B3" s="78"/>
      <c r="C3" s="78"/>
      <c r="D3" s="78"/>
      <c r="E3" s="78"/>
      <c r="F3" s="78"/>
    </row>
    <row r="4" spans="1:36" ht="15">
      <c r="A4" s="8"/>
    </row>
    <row r="5" spans="1:36" ht="27.75" customHeight="1">
      <c r="A5" s="2" t="s">
        <v>5</v>
      </c>
      <c r="B5" s="2" t="s">
        <v>7</v>
      </c>
      <c r="C5" s="2" t="s">
        <v>0</v>
      </c>
      <c r="D5" s="2" t="s">
        <v>1</v>
      </c>
      <c r="E5" s="2" t="s">
        <v>2</v>
      </c>
      <c r="F5" s="2" t="s">
        <v>3</v>
      </c>
    </row>
    <row r="6" spans="1:36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36" s="9" customFormat="1" ht="16">
      <c r="A7" s="13"/>
      <c r="B7" s="14" t="s">
        <v>15</v>
      </c>
      <c r="C7" s="15"/>
      <c r="D7" s="13"/>
      <c r="E7" s="16"/>
      <c r="F7" s="17"/>
    </row>
    <row r="8" spans="1:36" s="21" customFormat="1">
      <c r="A8" s="18"/>
      <c r="B8" s="19" t="s">
        <v>16</v>
      </c>
      <c r="C8" s="18"/>
      <c r="D8" s="18"/>
      <c r="E8" s="18"/>
      <c r="F8" s="20"/>
    </row>
    <row r="9" spans="1:36" s="26" customFormat="1">
      <c r="A9" s="22"/>
      <c r="B9" s="22" t="s">
        <v>17</v>
      </c>
      <c r="C9" s="23"/>
      <c r="D9" s="22"/>
      <c r="E9" s="24"/>
      <c r="F9" s="25"/>
    </row>
    <row r="10" spans="1:36" s="30" customFormat="1">
      <c r="A10" s="27">
        <v>1</v>
      </c>
      <c r="B10" s="27" t="s">
        <v>18</v>
      </c>
      <c r="C10" s="28" t="s">
        <v>14</v>
      </c>
      <c r="D10" s="27">
        <v>1</v>
      </c>
      <c r="E10" s="29">
        <f t="shared" ref="E10:E27" si="0">F10/D10</f>
        <v>2065.2300999999998</v>
      </c>
      <c r="F10" s="12">
        <v>2065.2300999999998</v>
      </c>
    </row>
    <row r="11" spans="1:36" s="30" customFormat="1" ht="36">
      <c r="A11" s="27">
        <v>2</v>
      </c>
      <c r="B11" s="27" t="s">
        <v>19</v>
      </c>
      <c r="C11" s="28" t="s">
        <v>14</v>
      </c>
      <c r="D11" s="27">
        <v>1</v>
      </c>
      <c r="E11" s="29">
        <f t="shared" si="0"/>
        <v>2074.3397000000004</v>
      </c>
      <c r="F11" s="12">
        <v>2074.3397000000004</v>
      </c>
    </row>
    <row r="12" spans="1:36" s="34" customFormat="1">
      <c r="A12" s="31"/>
      <c r="B12" s="31" t="s">
        <v>10</v>
      </c>
      <c r="C12" s="32"/>
      <c r="D12" s="31"/>
      <c r="E12" s="33"/>
      <c r="F12" s="4">
        <f>SUM(F10:F11)</f>
        <v>4139.5698000000002</v>
      </c>
    </row>
    <row r="13" spans="1:36" s="26" customFormat="1">
      <c r="A13" s="22"/>
      <c r="B13" s="22" t="s">
        <v>20</v>
      </c>
      <c r="C13" s="23"/>
      <c r="D13" s="22"/>
      <c r="E13" s="24"/>
      <c r="F13" s="25"/>
    </row>
    <row r="14" spans="1:36" s="30" customFormat="1" ht="24">
      <c r="A14" s="27">
        <v>1</v>
      </c>
      <c r="B14" s="27" t="s">
        <v>21</v>
      </c>
      <c r="C14" s="28" t="s">
        <v>8</v>
      </c>
      <c r="D14" s="27">
        <v>289</v>
      </c>
      <c r="E14" s="29">
        <f t="shared" si="0"/>
        <v>105.71552629757784</v>
      </c>
      <c r="F14" s="12">
        <v>30551.787099999994</v>
      </c>
    </row>
    <row r="15" spans="1:36" s="30" customFormat="1" ht="36">
      <c r="A15" s="27">
        <v>2</v>
      </c>
      <c r="B15" s="27" t="s">
        <v>22</v>
      </c>
      <c r="C15" s="28" t="s">
        <v>8</v>
      </c>
      <c r="D15" s="27">
        <v>45</v>
      </c>
      <c r="E15" s="29">
        <f t="shared" si="0"/>
        <v>69.764484444444449</v>
      </c>
      <c r="F15" s="12">
        <v>3139.4018000000001</v>
      </c>
    </row>
    <row r="16" spans="1:36" s="30" customFormat="1" ht="36">
      <c r="A16" s="27">
        <v>3</v>
      </c>
      <c r="B16" s="27" t="s">
        <v>23</v>
      </c>
      <c r="C16" s="28" t="s">
        <v>8</v>
      </c>
      <c r="D16" s="27">
        <v>150</v>
      </c>
      <c r="E16" s="29">
        <f t="shared" si="0"/>
        <v>69.764431999999971</v>
      </c>
      <c r="F16" s="12">
        <v>10464.664799999995</v>
      </c>
    </row>
    <row r="17" spans="1:6" s="30" customFormat="1" ht="36">
      <c r="A17" s="27">
        <v>4</v>
      </c>
      <c r="B17" s="27" t="s">
        <v>24</v>
      </c>
      <c r="C17" s="28" t="s">
        <v>8</v>
      </c>
      <c r="D17" s="27">
        <v>46</v>
      </c>
      <c r="E17" s="29">
        <f t="shared" si="0"/>
        <v>69.764293478260868</v>
      </c>
      <c r="F17" s="12">
        <v>3209.1574999999998</v>
      </c>
    </row>
    <row r="18" spans="1:6" s="30" customFormat="1" ht="24">
      <c r="A18" s="27">
        <v>5</v>
      </c>
      <c r="B18" s="27" t="s">
        <v>25</v>
      </c>
      <c r="C18" s="28" t="s">
        <v>8</v>
      </c>
      <c r="D18" s="27">
        <v>38</v>
      </c>
      <c r="E18" s="29">
        <f t="shared" si="0"/>
        <v>138.87652894736848</v>
      </c>
      <c r="F18" s="12">
        <v>5277.308100000002</v>
      </c>
    </row>
    <row r="19" spans="1:6" s="30" customFormat="1" ht="36">
      <c r="A19" s="27">
        <v>6</v>
      </c>
      <c r="B19" s="27" t="s">
        <v>26</v>
      </c>
      <c r="C19" s="28" t="s">
        <v>8</v>
      </c>
      <c r="D19" s="27">
        <v>289</v>
      </c>
      <c r="E19" s="29">
        <f t="shared" si="0"/>
        <v>54.183252249134959</v>
      </c>
      <c r="F19" s="12">
        <v>15658.959900000003</v>
      </c>
    </row>
    <row r="20" spans="1:6" s="30" customFormat="1" ht="24">
      <c r="A20" s="27">
        <v>7</v>
      </c>
      <c r="B20" s="27" t="s">
        <v>27</v>
      </c>
      <c r="C20" s="28" t="s">
        <v>8</v>
      </c>
      <c r="D20" s="27">
        <v>289</v>
      </c>
      <c r="E20" s="29">
        <f t="shared" si="0"/>
        <v>26.260491695501731</v>
      </c>
      <c r="F20" s="12">
        <v>7589.2821000000004</v>
      </c>
    </row>
    <row r="21" spans="1:6" s="30" customFormat="1" ht="36">
      <c r="A21" s="27">
        <v>8</v>
      </c>
      <c r="B21" s="27" t="s">
        <v>28</v>
      </c>
      <c r="C21" s="28" t="s">
        <v>4</v>
      </c>
      <c r="D21" s="27">
        <v>54.3</v>
      </c>
      <c r="E21" s="29">
        <f t="shared" si="0"/>
        <v>136.98702578268876</v>
      </c>
      <c r="F21" s="12">
        <v>7438.3954999999987</v>
      </c>
    </row>
    <row r="22" spans="1:6" s="34" customFormat="1">
      <c r="A22" s="31"/>
      <c r="B22" s="31" t="s">
        <v>10</v>
      </c>
      <c r="C22" s="32"/>
      <c r="D22" s="31"/>
      <c r="E22" s="33"/>
      <c r="F22" s="4">
        <f>SUM(F14:F21)</f>
        <v>83328.9568</v>
      </c>
    </row>
    <row r="23" spans="1:6" s="26" customFormat="1">
      <c r="A23" s="22"/>
      <c r="B23" s="22" t="s">
        <v>29</v>
      </c>
      <c r="C23" s="23"/>
      <c r="D23" s="22"/>
      <c r="E23" s="24"/>
      <c r="F23" s="25"/>
    </row>
    <row r="24" spans="1:6" s="30" customFormat="1" ht="24">
      <c r="A24" s="27">
        <v>1</v>
      </c>
      <c r="B24" s="27" t="s">
        <v>30</v>
      </c>
      <c r="C24" s="28" t="s">
        <v>8</v>
      </c>
      <c r="D24" s="27">
        <v>5</v>
      </c>
      <c r="E24" s="29">
        <f t="shared" si="0"/>
        <v>132.27918</v>
      </c>
      <c r="F24" s="12">
        <v>661.39589999999998</v>
      </c>
    </row>
    <row r="25" spans="1:6" s="30" customFormat="1" ht="24">
      <c r="A25" s="27">
        <v>2</v>
      </c>
      <c r="B25" s="27" t="s">
        <v>31</v>
      </c>
      <c r="C25" s="28" t="s">
        <v>8</v>
      </c>
      <c r="D25" s="27">
        <v>75</v>
      </c>
      <c r="E25" s="29">
        <f t="shared" si="0"/>
        <v>157.28904399999999</v>
      </c>
      <c r="F25" s="12">
        <v>11796.6783</v>
      </c>
    </row>
    <row r="26" spans="1:6" s="30" customFormat="1" ht="24">
      <c r="A26" s="27">
        <v>3</v>
      </c>
      <c r="B26" s="27" t="s">
        <v>32</v>
      </c>
      <c r="C26" s="28" t="s">
        <v>8</v>
      </c>
      <c r="D26" s="27">
        <v>5</v>
      </c>
      <c r="E26" s="29">
        <f t="shared" si="0"/>
        <v>141.76401999999999</v>
      </c>
      <c r="F26" s="12">
        <v>708.82009999999991</v>
      </c>
    </row>
    <row r="27" spans="1:6" s="30" customFormat="1" ht="24">
      <c r="A27" s="27">
        <v>4</v>
      </c>
      <c r="B27" s="27" t="s">
        <v>33</v>
      </c>
      <c r="C27" s="28" t="s">
        <v>8</v>
      </c>
      <c r="D27" s="27">
        <v>75</v>
      </c>
      <c r="E27" s="29">
        <f t="shared" si="0"/>
        <v>135.93757333333338</v>
      </c>
      <c r="F27" s="12">
        <v>10195.318000000003</v>
      </c>
    </row>
    <row r="28" spans="1:6" s="34" customFormat="1">
      <c r="A28" s="31"/>
      <c r="B28" s="31" t="s">
        <v>10</v>
      </c>
      <c r="C28" s="32"/>
      <c r="D28" s="31"/>
      <c r="E28" s="33"/>
      <c r="F28" s="4">
        <f>SUM(F24:F27)</f>
        <v>23362.212300000003</v>
      </c>
    </row>
    <row r="29" spans="1:6" s="26" customFormat="1">
      <c r="A29" s="22"/>
      <c r="B29" s="22" t="s">
        <v>34</v>
      </c>
      <c r="C29" s="23"/>
      <c r="D29" s="22"/>
      <c r="E29" s="24"/>
      <c r="F29" s="25"/>
    </row>
    <row r="30" spans="1:6" s="30" customFormat="1" ht="24">
      <c r="A30" s="27">
        <v>1</v>
      </c>
      <c r="B30" s="27" t="s">
        <v>35</v>
      </c>
      <c r="C30" s="28" t="s">
        <v>8</v>
      </c>
      <c r="D30" s="27">
        <v>52</v>
      </c>
      <c r="E30" s="29">
        <f t="shared" ref="E30:E43" si="1">F30/D30</f>
        <v>47.734517307692315</v>
      </c>
      <c r="F30" s="12">
        <v>2482.1949000000004</v>
      </c>
    </row>
    <row r="31" spans="1:6" s="30" customFormat="1" ht="24">
      <c r="A31" s="27">
        <v>2</v>
      </c>
      <c r="B31" s="27" t="s">
        <v>36</v>
      </c>
      <c r="C31" s="28" t="s">
        <v>8</v>
      </c>
      <c r="D31" s="27">
        <v>104</v>
      </c>
      <c r="E31" s="29">
        <f t="shared" si="1"/>
        <v>83.505593269230758</v>
      </c>
      <c r="F31" s="12">
        <v>8684.5816999999988</v>
      </c>
    </row>
    <row r="32" spans="1:6" s="30" customFormat="1" ht="24">
      <c r="A32" s="27">
        <v>3</v>
      </c>
      <c r="B32" s="27" t="s">
        <v>37</v>
      </c>
      <c r="C32" s="28" t="s">
        <v>8</v>
      </c>
      <c r="D32" s="27">
        <v>64</v>
      </c>
      <c r="E32" s="29">
        <f t="shared" si="1"/>
        <v>108.95972499999998</v>
      </c>
      <c r="F32" s="12">
        <v>6973.4223999999986</v>
      </c>
    </row>
    <row r="33" spans="1:6" s="30" customFormat="1" ht="24">
      <c r="A33" s="27">
        <v>4</v>
      </c>
      <c r="B33" s="27" t="s">
        <v>38</v>
      </c>
      <c r="C33" s="28" t="s">
        <v>8</v>
      </c>
      <c r="D33" s="27">
        <v>29</v>
      </c>
      <c r="E33" s="29">
        <f t="shared" si="1"/>
        <v>123.52952068965517</v>
      </c>
      <c r="F33" s="12">
        <v>3582.3561</v>
      </c>
    </row>
    <row r="34" spans="1:6" s="30" customFormat="1" ht="24">
      <c r="A34" s="27">
        <v>5</v>
      </c>
      <c r="B34" s="27" t="s">
        <v>39</v>
      </c>
      <c r="C34" s="28" t="s">
        <v>8</v>
      </c>
      <c r="D34" s="27">
        <v>30</v>
      </c>
      <c r="E34" s="29">
        <f t="shared" si="1"/>
        <v>81.203666666666635</v>
      </c>
      <c r="F34" s="12">
        <v>2436.1099999999992</v>
      </c>
    </row>
    <row r="35" spans="1:6" s="30" customFormat="1" ht="24">
      <c r="A35" s="27">
        <v>6</v>
      </c>
      <c r="B35" s="27" t="s">
        <v>40</v>
      </c>
      <c r="C35" s="28" t="s">
        <v>8</v>
      </c>
      <c r="D35" s="27">
        <v>22</v>
      </c>
      <c r="E35" s="29">
        <f t="shared" si="1"/>
        <v>81.203309090909116</v>
      </c>
      <c r="F35" s="12">
        <v>1786.4728000000005</v>
      </c>
    </row>
    <row r="36" spans="1:6" s="30" customFormat="1" ht="24">
      <c r="A36" s="27">
        <v>7</v>
      </c>
      <c r="B36" s="27" t="s">
        <v>41</v>
      </c>
      <c r="C36" s="28" t="s">
        <v>8</v>
      </c>
      <c r="D36" s="27">
        <v>29</v>
      </c>
      <c r="E36" s="29">
        <f t="shared" si="1"/>
        <v>81.203531034482779</v>
      </c>
      <c r="F36" s="12">
        <v>2354.9024000000004</v>
      </c>
    </row>
    <row r="37" spans="1:6" s="30" customFormat="1" ht="24">
      <c r="A37" s="27">
        <v>8</v>
      </c>
      <c r="B37" s="27" t="s">
        <v>42</v>
      </c>
      <c r="C37" s="28" t="s">
        <v>8</v>
      </c>
      <c r="D37" s="27">
        <v>75</v>
      </c>
      <c r="E37" s="29">
        <f t="shared" si="1"/>
        <v>81.203430666666677</v>
      </c>
      <c r="F37" s="12">
        <v>6090.2573000000002</v>
      </c>
    </row>
    <row r="38" spans="1:6" s="30" customFormat="1" ht="24">
      <c r="A38" s="27">
        <v>9</v>
      </c>
      <c r="B38" s="27" t="s">
        <v>43</v>
      </c>
      <c r="C38" s="28" t="s">
        <v>8</v>
      </c>
      <c r="D38" s="27">
        <v>64</v>
      </c>
      <c r="E38" s="29">
        <f t="shared" si="1"/>
        <v>104.40861250000006</v>
      </c>
      <c r="F38" s="12">
        <v>6682.1512000000039</v>
      </c>
    </row>
    <row r="39" spans="1:6" s="30" customFormat="1" ht="24">
      <c r="A39" s="27">
        <v>10</v>
      </c>
      <c r="B39" s="27" t="s">
        <v>44</v>
      </c>
      <c r="C39" s="28" t="s">
        <v>8</v>
      </c>
      <c r="D39" s="27">
        <v>29</v>
      </c>
      <c r="E39" s="29">
        <f t="shared" si="1"/>
        <v>124.40048275862065</v>
      </c>
      <c r="F39" s="12">
        <v>3607.6139999999991</v>
      </c>
    </row>
    <row r="40" spans="1:6" s="30" customFormat="1" ht="36">
      <c r="A40" s="27">
        <v>11</v>
      </c>
      <c r="B40" s="27" t="s">
        <v>45</v>
      </c>
      <c r="C40" s="28" t="s">
        <v>14</v>
      </c>
      <c r="D40" s="27">
        <v>3</v>
      </c>
      <c r="E40" s="29">
        <f t="shared" si="1"/>
        <v>340.06616666666656</v>
      </c>
      <c r="F40" s="12">
        <v>1020.1984999999996</v>
      </c>
    </row>
    <row r="41" spans="1:6" s="30" customFormat="1" ht="24">
      <c r="A41" s="27">
        <v>12</v>
      </c>
      <c r="B41" s="27" t="s">
        <v>46</v>
      </c>
      <c r="C41" s="28" t="s">
        <v>8</v>
      </c>
      <c r="D41" s="27">
        <v>220</v>
      </c>
      <c r="E41" s="29">
        <f t="shared" si="1"/>
        <v>26.260497727272725</v>
      </c>
      <c r="F41" s="12">
        <v>5777.3094999999994</v>
      </c>
    </row>
    <row r="42" spans="1:6" s="30" customFormat="1" ht="24">
      <c r="A42" s="27">
        <v>13</v>
      </c>
      <c r="B42" s="27" t="s">
        <v>47</v>
      </c>
      <c r="C42" s="28" t="s">
        <v>8</v>
      </c>
      <c r="D42" s="27">
        <v>29</v>
      </c>
      <c r="E42" s="29">
        <f t="shared" si="1"/>
        <v>26.260289655172411</v>
      </c>
      <c r="F42" s="12">
        <v>761.5483999999999</v>
      </c>
    </row>
    <row r="43" spans="1:6" s="30" customFormat="1" ht="36">
      <c r="A43" s="27">
        <v>14</v>
      </c>
      <c r="B43" s="27" t="s">
        <v>26</v>
      </c>
      <c r="C43" s="28" t="s">
        <v>8</v>
      </c>
      <c r="D43" s="27">
        <v>289</v>
      </c>
      <c r="E43" s="29">
        <f t="shared" si="1"/>
        <v>54.183252249134959</v>
      </c>
      <c r="F43" s="12">
        <v>15658.959900000003</v>
      </c>
    </row>
    <row r="44" spans="1:6" s="34" customFormat="1">
      <c r="A44" s="31"/>
      <c r="B44" s="31" t="s">
        <v>10</v>
      </c>
      <c r="C44" s="32"/>
      <c r="D44" s="31"/>
      <c r="E44" s="33"/>
      <c r="F44" s="4">
        <f>SUM(F30:F43)</f>
        <v>67898.079100000003</v>
      </c>
    </row>
    <row r="45" spans="1:6" s="21" customFormat="1">
      <c r="A45" s="35"/>
      <c r="B45" s="35" t="s">
        <v>48</v>
      </c>
      <c r="C45" s="36"/>
      <c r="D45" s="35"/>
      <c r="E45" s="37"/>
      <c r="F45" s="38">
        <f>F44+F28+F12+F22</f>
        <v>178728.818</v>
      </c>
    </row>
    <row r="46" spans="1:6" s="21" customFormat="1">
      <c r="A46" s="35"/>
      <c r="B46" s="35" t="s">
        <v>49</v>
      </c>
      <c r="C46" s="36"/>
      <c r="D46" s="35"/>
      <c r="E46" s="37"/>
      <c r="F46" s="38"/>
    </row>
    <row r="47" spans="1:6" s="26" customFormat="1">
      <c r="A47" s="22"/>
      <c r="B47" s="22" t="s">
        <v>50</v>
      </c>
      <c r="C47" s="23"/>
      <c r="D47" s="22"/>
      <c r="E47" s="24"/>
      <c r="F47" s="25"/>
    </row>
    <row r="48" spans="1:6" s="30" customFormat="1" ht="24">
      <c r="A48" s="27">
        <v>1</v>
      </c>
      <c r="B48" s="27" t="s">
        <v>31</v>
      </c>
      <c r="C48" s="28" t="s">
        <v>8</v>
      </c>
      <c r="D48" s="27">
        <v>22</v>
      </c>
      <c r="E48" s="29">
        <f t="shared" ref="E48:E83" si="2">F48/D48</f>
        <v>157.28890454545456</v>
      </c>
      <c r="F48" s="12">
        <v>3460.3559</v>
      </c>
    </row>
    <row r="49" spans="1:6" s="30" customFormat="1" ht="24">
      <c r="A49" s="27">
        <v>2</v>
      </c>
      <c r="B49" s="27" t="s">
        <v>33</v>
      </c>
      <c r="C49" s="28" t="s">
        <v>8</v>
      </c>
      <c r="D49" s="27">
        <v>22</v>
      </c>
      <c r="E49" s="29">
        <f t="shared" si="2"/>
        <v>135.93734090909092</v>
      </c>
      <c r="F49" s="12">
        <v>2990.6215000000002</v>
      </c>
    </row>
    <row r="50" spans="1:6" s="30" customFormat="1" ht="24">
      <c r="A50" s="27">
        <v>3</v>
      </c>
      <c r="B50" s="27" t="s">
        <v>35</v>
      </c>
      <c r="C50" s="28" t="s">
        <v>8</v>
      </c>
      <c r="D50" s="27">
        <v>18</v>
      </c>
      <c r="E50" s="29">
        <f t="shared" si="2"/>
        <v>47.734605555555561</v>
      </c>
      <c r="F50" s="12">
        <v>859.2229000000001</v>
      </c>
    </row>
    <row r="51" spans="1:6" s="30" customFormat="1" ht="24">
      <c r="A51" s="27">
        <v>4</v>
      </c>
      <c r="B51" s="27" t="s">
        <v>39</v>
      </c>
      <c r="C51" s="28" t="s">
        <v>8</v>
      </c>
      <c r="D51" s="27">
        <v>18</v>
      </c>
      <c r="E51" s="29">
        <f t="shared" si="2"/>
        <v>81.203994444444433</v>
      </c>
      <c r="F51" s="12">
        <v>1461.6718999999998</v>
      </c>
    </row>
    <row r="52" spans="1:6" s="34" customFormat="1">
      <c r="A52" s="31"/>
      <c r="B52" s="31" t="s">
        <v>10</v>
      </c>
      <c r="C52" s="32"/>
      <c r="D52" s="31"/>
      <c r="E52" s="33"/>
      <c r="F52" s="4">
        <f>SUM(F48:F51)</f>
        <v>8771.8721999999998</v>
      </c>
    </row>
    <row r="53" spans="1:6" s="26" customFormat="1">
      <c r="A53" s="22"/>
      <c r="B53" s="22" t="s">
        <v>51</v>
      </c>
      <c r="C53" s="23"/>
      <c r="D53" s="22"/>
      <c r="E53" s="24"/>
      <c r="F53" s="25"/>
    </row>
    <row r="54" spans="1:6" s="30" customFormat="1">
      <c r="A54" s="27">
        <v>1</v>
      </c>
      <c r="B54" s="27" t="s">
        <v>52</v>
      </c>
      <c r="C54" s="28" t="s">
        <v>14</v>
      </c>
      <c r="D54" s="27">
        <v>250</v>
      </c>
      <c r="E54" s="29">
        <f t="shared" si="2"/>
        <v>192.59932860000001</v>
      </c>
      <c r="F54" s="12">
        <v>48149.832150000002</v>
      </c>
    </row>
    <row r="55" spans="1:6" s="30" customFormat="1" ht="24">
      <c r="A55" s="27">
        <v>2</v>
      </c>
      <c r="B55" s="27" t="s">
        <v>53</v>
      </c>
      <c r="C55" s="28" t="s">
        <v>14</v>
      </c>
      <c r="D55" s="27">
        <v>116</v>
      </c>
      <c r="E55" s="29">
        <f t="shared" si="2"/>
        <v>428.56561854310354</v>
      </c>
      <c r="F55" s="12">
        <v>49713.611751000011</v>
      </c>
    </row>
    <row r="56" spans="1:6" s="30" customFormat="1" ht="24">
      <c r="A56" s="27">
        <v>3</v>
      </c>
      <c r="B56" s="27" t="s">
        <v>54</v>
      </c>
      <c r="C56" s="28" t="s">
        <v>8</v>
      </c>
      <c r="D56" s="27">
        <v>5</v>
      </c>
      <c r="E56" s="29">
        <f t="shared" si="2"/>
        <v>31.637109800000008</v>
      </c>
      <c r="F56" s="12">
        <v>158.18554900000004</v>
      </c>
    </row>
    <row r="57" spans="1:6" s="30" customFormat="1" ht="24">
      <c r="A57" s="27">
        <v>4</v>
      </c>
      <c r="B57" s="27" t="s">
        <v>55</v>
      </c>
      <c r="C57" s="28" t="s">
        <v>8</v>
      </c>
      <c r="D57" s="27">
        <v>8.4</v>
      </c>
      <c r="E57" s="29">
        <f t="shared" si="2"/>
        <v>50.72015240000006</v>
      </c>
      <c r="F57" s="12">
        <v>426.04928016000054</v>
      </c>
    </row>
    <row r="58" spans="1:6" s="30" customFormat="1" ht="36">
      <c r="A58" s="27">
        <v>5</v>
      </c>
      <c r="B58" s="27" t="s">
        <v>22</v>
      </c>
      <c r="C58" s="28" t="s">
        <v>8</v>
      </c>
      <c r="D58" s="27">
        <v>211</v>
      </c>
      <c r="E58" s="29">
        <f t="shared" si="2"/>
        <v>69.760113199999978</v>
      </c>
      <c r="F58" s="12">
        <v>14719.383885199995</v>
      </c>
    </row>
    <row r="59" spans="1:6" s="30" customFormat="1">
      <c r="A59" s="27">
        <v>6</v>
      </c>
      <c r="B59" s="27" t="s">
        <v>56</v>
      </c>
      <c r="C59" s="28" t="s">
        <v>57</v>
      </c>
      <c r="D59" s="27">
        <v>74</v>
      </c>
      <c r="E59" s="29">
        <f t="shared" si="2"/>
        <v>30.415679999999991</v>
      </c>
      <c r="F59" s="12">
        <v>2250.7603199999994</v>
      </c>
    </row>
    <row r="60" spans="1:6" s="30" customFormat="1" ht="36">
      <c r="A60" s="27">
        <v>7</v>
      </c>
      <c r="B60" s="27" t="s">
        <v>28</v>
      </c>
      <c r="C60" s="28" t="s">
        <v>4</v>
      </c>
      <c r="D60" s="27">
        <v>28.6</v>
      </c>
      <c r="E60" s="29">
        <f t="shared" si="2"/>
        <v>136.98706139999999</v>
      </c>
      <c r="F60" s="12">
        <v>3917.8299560399996</v>
      </c>
    </row>
    <row r="61" spans="1:6" s="34" customFormat="1">
      <c r="A61" s="31"/>
      <c r="B61" s="31" t="s">
        <v>10</v>
      </c>
      <c r="C61" s="32"/>
      <c r="D61" s="31"/>
      <c r="E61" s="33"/>
      <c r="F61" s="4">
        <f>SUM(F54:F60)</f>
        <v>119335.65289140002</v>
      </c>
    </row>
    <row r="62" spans="1:6" s="26" customFormat="1">
      <c r="A62" s="22"/>
      <c r="B62" s="22" t="s">
        <v>29</v>
      </c>
      <c r="C62" s="23"/>
      <c r="D62" s="22"/>
      <c r="E62" s="24"/>
      <c r="F62" s="25"/>
    </row>
    <row r="63" spans="1:6" s="30" customFormat="1" ht="24">
      <c r="A63" s="27">
        <v>1</v>
      </c>
      <c r="B63" s="27" t="s">
        <v>30</v>
      </c>
      <c r="C63" s="28" t="s">
        <v>8</v>
      </c>
      <c r="D63" s="27">
        <v>53</v>
      </c>
      <c r="E63" s="29">
        <f t="shared" si="2"/>
        <v>132.277941</v>
      </c>
      <c r="F63" s="12">
        <v>7010.7308729999995</v>
      </c>
    </row>
    <row r="64" spans="1:6" s="30" customFormat="1" ht="24">
      <c r="A64" s="27">
        <v>2</v>
      </c>
      <c r="B64" s="27" t="s">
        <v>31</v>
      </c>
      <c r="C64" s="28" t="s">
        <v>8</v>
      </c>
      <c r="D64" s="27">
        <v>52</v>
      </c>
      <c r="E64" s="29">
        <f t="shared" si="2"/>
        <v>157.28899679999998</v>
      </c>
      <c r="F64" s="12">
        <v>8179.0278335999992</v>
      </c>
    </row>
    <row r="65" spans="1:6" s="30" customFormat="1" ht="24">
      <c r="A65" s="27">
        <v>3</v>
      </c>
      <c r="B65" s="27" t="s">
        <v>32</v>
      </c>
      <c r="C65" s="28" t="s">
        <v>8</v>
      </c>
      <c r="D65" s="27">
        <v>53</v>
      </c>
      <c r="E65" s="29">
        <f t="shared" si="2"/>
        <v>141.76340639999998</v>
      </c>
      <c r="F65" s="12">
        <v>7513.4605391999994</v>
      </c>
    </row>
    <row r="66" spans="1:6" s="30" customFormat="1" ht="24">
      <c r="A66" s="27">
        <v>4</v>
      </c>
      <c r="B66" s="27" t="s">
        <v>33</v>
      </c>
      <c r="C66" s="28" t="s">
        <v>8</v>
      </c>
      <c r="D66" s="27">
        <v>52</v>
      </c>
      <c r="E66" s="29">
        <f t="shared" si="2"/>
        <v>135.93748680000002</v>
      </c>
      <c r="F66" s="12">
        <v>7068.7493136000003</v>
      </c>
    </row>
    <row r="67" spans="1:6" s="34" customFormat="1">
      <c r="A67" s="31"/>
      <c r="B67" s="31" t="s">
        <v>10</v>
      </c>
      <c r="C67" s="32"/>
      <c r="D67" s="31"/>
      <c r="E67" s="33"/>
      <c r="F67" s="4">
        <f>SUM(F63:F66)</f>
        <v>29771.9685594</v>
      </c>
    </row>
    <row r="68" spans="1:6" s="26" customFormat="1">
      <c r="A68" s="22"/>
      <c r="B68" s="22" t="s">
        <v>34</v>
      </c>
      <c r="C68" s="23"/>
      <c r="D68" s="22"/>
      <c r="E68" s="24"/>
      <c r="F68" s="25"/>
    </row>
    <row r="69" spans="1:6" s="30" customFormat="1" ht="24">
      <c r="A69" s="27">
        <v>1</v>
      </c>
      <c r="B69" s="27" t="s">
        <v>35</v>
      </c>
      <c r="C69" s="28" t="s">
        <v>8</v>
      </c>
      <c r="D69" s="27">
        <v>115</v>
      </c>
      <c r="E69" s="29">
        <f t="shared" si="2"/>
        <v>47.707812999999994</v>
      </c>
      <c r="F69" s="12">
        <v>5486.3984949999995</v>
      </c>
    </row>
    <row r="70" spans="1:6" s="30" customFormat="1" ht="36">
      <c r="A70" s="27">
        <v>2</v>
      </c>
      <c r="B70" s="27" t="s">
        <v>58</v>
      </c>
      <c r="C70" s="28" t="s">
        <v>8</v>
      </c>
      <c r="D70" s="27">
        <v>115</v>
      </c>
      <c r="E70" s="29">
        <f t="shared" si="2"/>
        <v>544.10445695999977</v>
      </c>
      <c r="F70" s="12">
        <v>62572.012550399973</v>
      </c>
    </row>
    <row r="71" spans="1:6" s="34" customFormat="1">
      <c r="A71" s="31"/>
      <c r="B71" s="31" t="s">
        <v>10</v>
      </c>
      <c r="C71" s="32"/>
      <c r="D71" s="31"/>
      <c r="E71" s="33"/>
      <c r="F71" s="4">
        <f>SUM(F69:F70)</f>
        <v>68058.411045399975</v>
      </c>
    </row>
    <row r="72" spans="1:6" s="26" customFormat="1">
      <c r="A72" s="22"/>
      <c r="B72" s="22" t="s">
        <v>59</v>
      </c>
      <c r="C72" s="23"/>
      <c r="D72" s="22"/>
      <c r="E72" s="24"/>
      <c r="F72" s="25"/>
    </row>
    <row r="73" spans="1:6" s="30" customFormat="1">
      <c r="A73" s="27">
        <v>1</v>
      </c>
      <c r="B73" s="27" t="s">
        <v>60</v>
      </c>
      <c r="C73" s="28" t="s">
        <v>57</v>
      </c>
      <c r="D73" s="27">
        <v>50</v>
      </c>
      <c r="E73" s="29">
        <f t="shared" si="2"/>
        <v>407.6006976000001</v>
      </c>
      <c r="F73" s="12">
        <v>20380.034880000007</v>
      </c>
    </row>
    <row r="74" spans="1:6" s="30" customFormat="1">
      <c r="A74" s="27">
        <v>2</v>
      </c>
      <c r="B74" s="27" t="s">
        <v>61</v>
      </c>
      <c r="C74" s="28" t="s">
        <v>57</v>
      </c>
      <c r="D74" s="27">
        <v>6</v>
      </c>
      <c r="E74" s="29">
        <f t="shared" si="2"/>
        <v>727.72753499999988</v>
      </c>
      <c r="F74" s="12">
        <v>4366.365209999999</v>
      </c>
    </row>
    <row r="75" spans="1:6" s="30" customFormat="1">
      <c r="A75" s="27">
        <v>3</v>
      </c>
      <c r="B75" s="27" t="s">
        <v>62</v>
      </c>
      <c r="C75" s="28" t="s">
        <v>57</v>
      </c>
      <c r="D75" s="27">
        <v>18</v>
      </c>
      <c r="E75" s="29">
        <f t="shared" si="2"/>
        <v>884.416608</v>
      </c>
      <c r="F75" s="12">
        <v>15919.498943999999</v>
      </c>
    </row>
    <row r="76" spans="1:6" s="30" customFormat="1">
      <c r="A76" s="27">
        <v>4</v>
      </c>
      <c r="B76" s="27" t="s">
        <v>63</v>
      </c>
      <c r="C76" s="28" t="s">
        <v>57</v>
      </c>
      <c r="D76" s="27">
        <v>2</v>
      </c>
      <c r="E76" s="29">
        <f t="shared" si="2"/>
        <v>522.37719719999996</v>
      </c>
      <c r="F76" s="12">
        <v>1044.7543943999999</v>
      </c>
    </row>
    <row r="77" spans="1:6" s="30" customFormat="1">
      <c r="A77" s="27">
        <v>5</v>
      </c>
      <c r="B77" s="27" t="s">
        <v>64</v>
      </c>
      <c r="C77" s="28" t="s">
        <v>57</v>
      </c>
      <c r="D77" s="27">
        <v>1</v>
      </c>
      <c r="E77" s="29">
        <f t="shared" si="2"/>
        <v>370.2722</v>
      </c>
      <c r="F77" s="12">
        <v>370.2722</v>
      </c>
    </row>
    <row r="78" spans="1:6" s="30" customFormat="1">
      <c r="A78" s="27">
        <v>6</v>
      </c>
      <c r="B78" s="27" t="s">
        <v>65</v>
      </c>
      <c r="C78" s="28" t="s">
        <v>57</v>
      </c>
      <c r="D78" s="27">
        <v>2</v>
      </c>
      <c r="E78" s="29">
        <f t="shared" si="2"/>
        <v>170.17075</v>
      </c>
      <c r="F78" s="12">
        <v>340.3415</v>
      </c>
    </row>
    <row r="79" spans="1:6" s="30" customFormat="1">
      <c r="A79" s="27">
        <v>7</v>
      </c>
      <c r="B79" s="27" t="s">
        <v>66</v>
      </c>
      <c r="C79" s="28" t="s">
        <v>57</v>
      </c>
      <c r="D79" s="27">
        <v>3</v>
      </c>
      <c r="E79" s="29">
        <f t="shared" si="2"/>
        <v>338.76423333333332</v>
      </c>
      <c r="F79" s="12">
        <v>1016.2927</v>
      </c>
    </row>
    <row r="80" spans="1:6" s="30" customFormat="1">
      <c r="A80" s="27">
        <v>8</v>
      </c>
      <c r="B80" s="27" t="s">
        <v>67</v>
      </c>
      <c r="C80" s="28" t="s">
        <v>57</v>
      </c>
      <c r="D80" s="27">
        <v>11</v>
      </c>
      <c r="E80" s="29">
        <f t="shared" si="2"/>
        <v>308.22256079999994</v>
      </c>
      <c r="F80" s="12">
        <v>3390.4481687999996</v>
      </c>
    </row>
    <row r="81" spans="1:6" s="30" customFormat="1">
      <c r="A81" s="27">
        <v>9</v>
      </c>
      <c r="B81" s="27" t="s">
        <v>68</v>
      </c>
      <c r="C81" s="28" t="s">
        <v>57</v>
      </c>
      <c r="D81" s="27">
        <v>11</v>
      </c>
      <c r="E81" s="29">
        <f t="shared" si="2"/>
        <v>214.70454000000038</v>
      </c>
      <c r="F81" s="12">
        <v>2361.7499400000042</v>
      </c>
    </row>
    <row r="82" spans="1:6" s="30" customFormat="1" ht="24">
      <c r="A82" s="27">
        <v>10</v>
      </c>
      <c r="B82" s="27" t="s">
        <v>69</v>
      </c>
      <c r="C82" s="28" t="s">
        <v>14</v>
      </c>
      <c r="D82" s="27">
        <v>12</v>
      </c>
      <c r="E82" s="29">
        <f t="shared" si="2"/>
        <v>395.90340479999992</v>
      </c>
      <c r="F82" s="12">
        <v>4750.8408575999993</v>
      </c>
    </row>
    <row r="83" spans="1:6" s="30" customFormat="1">
      <c r="A83" s="27">
        <v>11</v>
      </c>
      <c r="B83" s="27" t="s">
        <v>70</v>
      </c>
      <c r="C83" s="28" t="s">
        <v>57</v>
      </c>
      <c r="D83" s="27">
        <v>20</v>
      </c>
      <c r="E83" s="29">
        <f t="shared" si="2"/>
        <v>884.41660800000011</v>
      </c>
      <c r="F83" s="12">
        <v>17688.332160000002</v>
      </c>
    </row>
    <row r="84" spans="1:6" s="34" customFormat="1">
      <c r="A84" s="31"/>
      <c r="B84" s="31" t="s">
        <v>10</v>
      </c>
      <c r="C84" s="32"/>
      <c r="D84" s="31"/>
      <c r="E84" s="33"/>
      <c r="F84" s="4">
        <f>SUM(F73:F83)</f>
        <v>71628.930954800002</v>
      </c>
    </row>
    <row r="85" spans="1:6" s="21" customFormat="1">
      <c r="A85" s="35"/>
      <c r="B85" s="35" t="s">
        <v>71</v>
      </c>
      <c r="C85" s="36"/>
      <c r="D85" s="35"/>
      <c r="E85" s="37"/>
      <c r="F85" s="38">
        <f>F84+F71+F67+F61+F52</f>
        <v>297566.83565099997</v>
      </c>
    </row>
    <row r="86" spans="1:6" s="21" customFormat="1">
      <c r="A86" s="10"/>
      <c r="B86" s="10" t="s">
        <v>72</v>
      </c>
      <c r="C86" s="11"/>
      <c r="D86" s="10"/>
      <c r="E86" s="39"/>
      <c r="F86" s="40">
        <f>F85+F45</f>
        <v>476295.653651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8"/>
  <sheetViews>
    <sheetView topLeftCell="A145" zoomScale="150" zoomScaleNormal="150" zoomScalePageLayoutView="150" workbookViewId="0">
      <selection activeCell="G4" sqref="G4"/>
    </sheetView>
  </sheetViews>
  <sheetFormatPr baseColWidth="10" defaultColWidth="8.83203125" defaultRowHeight="12" x14ac:dyDescent="0"/>
  <cols>
    <col min="1" max="1" width="12.6640625" style="60" customWidth="1"/>
    <col min="2" max="2" width="40.6640625" style="41" customWidth="1"/>
    <col min="3" max="3" width="12.6640625" style="60" customWidth="1"/>
    <col min="4" max="4" width="12.6640625" style="41" customWidth="1"/>
    <col min="5" max="5" width="12.6640625" style="59" customWidth="1"/>
    <col min="6" max="6" width="26" style="59" customWidth="1"/>
    <col min="7" max="16384" width="8.83203125" style="41"/>
  </cols>
  <sheetData>
    <row r="2" spans="1:8" ht="16.5" customHeight="1">
      <c r="A2" s="79" t="s">
        <v>162</v>
      </c>
      <c r="B2" s="80"/>
      <c r="C2" s="80"/>
      <c r="D2" s="80"/>
      <c r="E2" s="80"/>
      <c r="F2" s="80"/>
    </row>
    <row r="3" spans="1:8" ht="16.5" customHeight="1">
      <c r="A3" s="81"/>
      <c r="B3" s="82"/>
      <c r="C3" s="82"/>
      <c r="D3" s="82"/>
      <c r="E3" s="82"/>
      <c r="F3" s="82"/>
    </row>
    <row r="4" spans="1:8" ht="26">
      <c r="A4" s="62"/>
      <c r="B4" s="62" t="s">
        <v>7</v>
      </c>
      <c r="C4" s="62" t="s">
        <v>73</v>
      </c>
      <c r="D4" s="62" t="s">
        <v>74</v>
      </c>
      <c r="E4" s="43" t="s">
        <v>160</v>
      </c>
      <c r="F4" s="43" t="s">
        <v>161</v>
      </c>
    </row>
    <row r="5" spans="1:8" ht="13">
      <c r="A5" s="42">
        <v>1</v>
      </c>
      <c r="B5" s="42">
        <v>2</v>
      </c>
      <c r="C5" s="42">
        <v>3</v>
      </c>
      <c r="D5" s="42">
        <v>4</v>
      </c>
      <c r="E5" s="43">
        <v>5</v>
      </c>
      <c r="F5" s="43">
        <v>6</v>
      </c>
    </row>
    <row r="6" spans="1:8" ht="16.5" customHeight="1">
      <c r="A6" s="87" t="s">
        <v>198</v>
      </c>
      <c r="B6" s="88"/>
      <c r="C6" s="88"/>
      <c r="D6" s="88"/>
      <c r="E6" s="66"/>
      <c r="F6" s="66"/>
      <c r="H6" s="47"/>
    </row>
    <row r="7" spans="1:8" ht="16.5" customHeight="1">
      <c r="A7" s="87" t="s">
        <v>193</v>
      </c>
      <c r="B7" s="88"/>
      <c r="C7" s="88"/>
      <c r="D7" s="88"/>
      <c r="E7" s="66"/>
      <c r="F7" s="66"/>
      <c r="H7" s="47"/>
    </row>
    <row r="8" spans="1:8" ht="16.5" customHeight="1">
      <c r="B8" s="50" t="s">
        <v>50</v>
      </c>
      <c r="C8" s="64"/>
      <c r="D8" s="51"/>
      <c r="E8" s="54"/>
      <c r="F8" s="52"/>
      <c r="H8" s="47"/>
    </row>
    <row r="9" spans="1:8" ht="39">
      <c r="A9" s="65" t="s">
        <v>163</v>
      </c>
      <c r="B9" s="44" t="s">
        <v>93</v>
      </c>
      <c r="C9" s="45" t="s">
        <v>13</v>
      </c>
      <c r="D9" s="46">
        <v>21.956</v>
      </c>
      <c r="E9" s="71">
        <v>151.21699999999998</v>
      </c>
      <c r="F9" s="71">
        <f t="shared" ref="F9:F51" si="0">D9*E9</f>
        <v>3320.1204519999997</v>
      </c>
      <c r="H9" s="47"/>
    </row>
    <row r="10" spans="1:8" ht="52">
      <c r="A10" s="65" t="s">
        <v>164</v>
      </c>
      <c r="B10" s="44" t="s">
        <v>94</v>
      </c>
      <c r="C10" s="45" t="s">
        <v>13</v>
      </c>
      <c r="D10" s="46">
        <v>18</v>
      </c>
      <c r="E10" s="71">
        <v>127.72319999999999</v>
      </c>
      <c r="F10" s="71">
        <f t="shared" si="0"/>
        <v>2299.0175999999997</v>
      </c>
      <c r="H10" s="47"/>
    </row>
    <row r="11" spans="1:8" ht="39">
      <c r="A11" s="65" t="s">
        <v>165</v>
      </c>
      <c r="B11" s="44" t="s">
        <v>95</v>
      </c>
      <c r="C11" s="45" t="s">
        <v>90</v>
      </c>
      <c r="D11" s="46">
        <v>5.4000000000000003E-3</v>
      </c>
      <c r="E11" s="71">
        <v>22765.014299999995</v>
      </c>
      <c r="F11" s="71">
        <f t="shared" si="0"/>
        <v>122.93107721999998</v>
      </c>
      <c r="H11" s="47"/>
    </row>
    <row r="12" spans="1:8" ht="26">
      <c r="A12" s="65" t="s">
        <v>166</v>
      </c>
      <c r="B12" s="44" t="s">
        <v>89</v>
      </c>
      <c r="C12" s="45" t="s">
        <v>9</v>
      </c>
      <c r="D12" s="46">
        <v>5.8500000000000002E-4</v>
      </c>
      <c r="E12" s="71">
        <v>36599.3992</v>
      </c>
      <c r="F12" s="71">
        <f t="shared" si="0"/>
        <v>21.410648532</v>
      </c>
      <c r="H12" s="47"/>
    </row>
    <row r="13" spans="1:8" ht="39">
      <c r="A13" s="65" t="s">
        <v>167</v>
      </c>
      <c r="B13" s="44" t="s">
        <v>96</v>
      </c>
      <c r="C13" s="45" t="s">
        <v>14</v>
      </c>
      <c r="D13" s="46">
        <v>2.64</v>
      </c>
      <c r="E13" s="71">
        <v>3.4102000000000001</v>
      </c>
      <c r="F13" s="71">
        <f t="shared" si="0"/>
        <v>9.0029280000000007</v>
      </c>
      <c r="H13" s="47"/>
    </row>
    <row r="14" spans="1:8" ht="13">
      <c r="A14" s="65" t="s">
        <v>168</v>
      </c>
      <c r="B14" s="44" t="s">
        <v>97</v>
      </c>
      <c r="C14" s="45" t="s">
        <v>11</v>
      </c>
      <c r="D14" s="46">
        <v>3.4200000000000001E-2</v>
      </c>
      <c r="E14" s="71">
        <v>219.0316</v>
      </c>
      <c r="F14" s="71">
        <f t="shared" si="0"/>
        <v>7.4908807199999998</v>
      </c>
      <c r="H14" s="47"/>
    </row>
    <row r="15" spans="1:8" ht="13">
      <c r="A15" s="65" t="s">
        <v>169</v>
      </c>
      <c r="B15" s="44" t="s">
        <v>79</v>
      </c>
      <c r="C15" s="45" t="s">
        <v>11</v>
      </c>
      <c r="D15" s="46">
        <v>0.25212000000000001</v>
      </c>
      <c r="E15" s="71">
        <v>16.602599999999999</v>
      </c>
      <c r="F15" s="71">
        <f t="shared" si="0"/>
        <v>4.1858475119999996</v>
      </c>
      <c r="H15" s="47"/>
    </row>
    <row r="16" spans="1:8" ht="26">
      <c r="A16" s="65" t="s">
        <v>170</v>
      </c>
      <c r="B16" s="44" t="s">
        <v>98</v>
      </c>
      <c r="C16" s="45" t="s">
        <v>9</v>
      </c>
      <c r="D16" s="46">
        <v>7.2000000000000002E-5</v>
      </c>
      <c r="E16" s="71">
        <v>45178.984499999999</v>
      </c>
      <c r="F16" s="71">
        <f t="shared" si="0"/>
        <v>3.252886884</v>
      </c>
      <c r="H16" s="47"/>
    </row>
    <row r="17" spans="1:8" ht="26">
      <c r="A17" s="65" t="s">
        <v>171</v>
      </c>
      <c r="B17" s="44" t="s">
        <v>80</v>
      </c>
      <c r="C17" s="45" t="s">
        <v>75</v>
      </c>
      <c r="D17" s="46">
        <v>9.5399999999999999E-2</v>
      </c>
      <c r="E17" s="71">
        <v>33.234699999999997</v>
      </c>
      <c r="F17" s="71">
        <f t="shared" si="0"/>
        <v>3.1705903799999997</v>
      </c>
      <c r="H17" s="47"/>
    </row>
    <row r="18" spans="1:8" ht="52">
      <c r="A18" s="65" t="s">
        <v>172</v>
      </c>
      <c r="B18" s="44" t="s">
        <v>83</v>
      </c>
      <c r="C18" s="45" t="s">
        <v>9</v>
      </c>
      <c r="D18" s="46">
        <v>7.8999999999999996E-5</v>
      </c>
      <c r="E18" s="71">
        <v>33307.8128</v>
      </c>
      <c r="F18" s="71">
        <f t="shared" si="0"/>
        <v>2.6313172111999998</v>
      </c>
      <c r="H18" s="47"/>
    </row>
    <row r="19" spans="1:8" ht="13">
      <c r="A19" s="65" t="s">
        <v>173</v>
      </c>
      <c r="B19" s="44" t="s">
        <v>99</v>
      </c>
      <c r="C19" s="45" t="s">
        <v>11</v>
      </c>
      <c r="D19" s="46">
        <v>6.1559999999999997E-2</v>
      </c>
      <c r="E19" s="71">
        <v>29.570799999999998</v>
      </c>
      <c r="F19" s="71">
        <f t="shared" si="0"/>
        <v>1.8203784479999998</v>
      </c>
      <c r="H19" s="47"/>
    </row>
    <row r="20" spans="1:8" ht="39">
      <c r="A20" s="65" t="s">
        <v>174</v>
      </c>
      <c r="B20" s="44" t="s">
        <v>86</v>
      </c>
      <c r="C20" s="45" t="s">
        <v>75</v>
      </c>
      <c r="D20" s="46">
        <v>8.9999999999999993E-3</v>
      </c>
      <c r="E20" s="71">
        <v>92.146199999999993</v>
      </c>
      <c r="F20" s="71">
        <f t="shared" si="0"/>
        <v>0.82931579999999983</v>
      </c>
      <c r="H20" s="47"/>
    </row>
    <row r="21" spans="1:8" ht="13">
      <c r="A21" s="65" t="s">
        <v>175</v>
      </c>
      <c r="B21" s="44" t="s">
        <v>100</v>
      </c>
      <c r="C21" s="45" t="s">
        <v>75</v>
      </c>
      <c r="D21" s="46">
        <v>2.8800000000000001E-4</v>
      </c>
      <c r="E21" s="71">
        <v>20.264376000000002</v>
      </c>
      <c r="F21" s="71">
        <f t="shared" si="0"/>
        <v>5.8361402880000007E-3</v>
      </c>
      <c r="H21" s="47"/>
    </row>
    <row r="22" spans="1:8" ht="16.5" customHeight="1">
      <c r="A22" s="63"/>
      <c r="B22" s="50" t="s">
        <v>20</v>
      </c>
      <c r="C22" s="64"/>
      <c r="D22" s="53"/>
      <c r="E22" s="53">
        <v>0</v>
      </c>
      <c r="F22" s="72">
        <f t="shared" si="0"/>
        <v>0</v>
      </c>
      <c r="H22" s="47"/>
    </row>
    <row r="23" spans="1:8" ht="52">
      <c r="A23" s="65" t="s">
        <v>163</v>
      </c>
      <c r="B23" s="44" t="s">
        <v>101</v>
      </c>
      <c r="C23" s="45" t="s">
        <v>14</v>
      </c>
      <c r="D23" s="46">
        <v>116</v>
      </c>
      <c r="E23" s="71">
        <v>1044.2528</v>
      </c>
      <c r="F23" s="71">
        <f t="shared" si="0"/>
        <v>121133.3248</v>
      </c>
      <c r="H23" s="47"/>
    </row>
    <row r="24" spans="1:8" ht="65">
      <c r="A24" s="65" t="s">
        <v>164</v>
      </c>
      <c r="B24" s="44" t="s">
        <v>102</v>
      </c>
      <c r="C24" s="45" t="s">
        <v>14</v>
      </c>
      <c r="D24" s="46">
        <v>122</v>
      </c>
      <c r="E24" s="71">
        <v>670.9067</v>
      </c>
      <c r="F24" s="71">
        <f t="shared" si="0"/>
        <v>81850.617400000003</v>
      </c>
      <c r="H24" s="47"/>
    </row>
    <row r="25" spans="1:8" ht="26">
      <c r="A25" s="65" t="s">
        <v>165</v>
      </c>
      <c r="B25" s="44" t="s">
        <v>103</v>
      </c>
      <c r="C25" s="45" t="s">
        <v>14</v>
      </c>
      <c r="D25" s="46">
        <v>82</v>
      </c>
      <c r="E25" s="71">
        <v>459.84599999999995</v>
      </c>
      <c r="F25" s="71">
        <f t="shared" si="0"/>
        <v>37707.371999999996</v>
      </c>
      <c r="H25" s="47"/>
    </row>
    <row r="26" spans="1:8" ht="52">
      <c r="A26" s="65" t="s">
        <v>166</v>
      </c>
      <c r="B26" s="44" t="s">
        <v>104</v>
      </c>
      <c r="C26" s="45" t="s">
        <v>13</v>
      </c>
      <c r="D26" s="46">
        <v>211</v>
      </c>
      <c r="E26" s="71">
        <v>145.2816</v>
      </c>
      <c r="F26" s="71">
        <f t="shared" si="0"/>
        <v>30654.417600000001</v>
      </c>
      <c r="H26" s="47"/>
    </row>
    <row r="27" spans="1:8" ht="52">
      <c r="A27" s="65" t="s">
        <v>167</v>
      </c>
      <c r="B27" s="44" t="s">
        <v>105</v>
      </c>
      <c r="C27" s="45" t="s">
        <v>14</v>
      </c>
      <c r="D27" s="46">
        <v>5</v>
      </c>
      <c r="E27" s="71">
        <v>701.45100000000002</v>
      </c>
      <c r="F27" s="71">
        <f t="shared" si="0"/>
        <v>3507.2550000000001</v>
      </c>
      <c r="H27" s="47"/>
    </row>
    <row r="28" spans="1:8" ht="26">
      <c r="A28" s="65" t="s">
        <v>168</v>
      </c>
      <c r="B28" s="44" t="s">
        <v>106</v>
      </c>
      <c r="C28" s="45" t="s">
        <v>13</v>
      </c>
      <c r="D28" s="46">
        <v>8.4</v>
      </c>
      <c r="E28" s="71">
        <v>408.68119999999993</v>
      </c>
      <c r="F28" s="71">
        <f t="shared" si="0"/>
        <v>3432.9220799999994</v>
      </c>
      <c r="H28" s="47"/>
    </row>
    <row r="29" spans="1:8" ht="26">
      <c r="A29" s="65" t="s">
        <v>169</v>
      </c>
      <c r="B29" s="44" t="s">
        <v>107</v>
      </c>
      <c r="C29" s="45" t="s">
        <v>14</v>
      </c>
      <c r="D29" s="46">
        <v>74</v>
      </c>
      <c r="E29" s="71">
        <v>16.986099999999997</v>
      </c>
      <c r="F29" s="71">
        <f t="shared" si="0"/>
        <v>1256.9713999999997</v>
      </c>
      <c r="H29" s="47"/>
    </row>
    <row r="30" spans="1:8" ht="26">
      <c r="A30" s="65" t="s">
        <v>170</v>
      </c>
      <c r="B30" s="44" t="s">
        <v>108</v>
      </c>
      <c r="C30" s="45" t="s">
        <v>13</v>
      </c>
      <c r="D30" s="46">
        <v>5</v>
      </c>
      <c r="E30" s="71">
        <v>159.19969999999998</v>
      </c>
      <c r="F30" s="71">
        <f t="shared" si="0"/>
        <v>795.99849999999992</v>
      </c>
      <c r="H30" s="47"/>
    </row>
    <row r="31" spans="1:8" ht="26">
      <c r="A31" s="65" t="s">
        <v>171</v>
      </c>
      <c r="B31" s="44" t="s">
        <v>109</v>
      </c>
      <c r="C31" s="45" t="s">
        <v>9</v>
      </c>
      <c r="D31" s="46">
        <v>1.0540000000000001E-2</v>
      </c>
      <c r="E31" s="71">
        <v>45713.701500000003</v>
      </c>
      <c r="F31" s="71">
        <f t="shared" si="0"/>
        <v>481.82241381000006</v>
      </c>
      <c r="H31" s="47"/>
    </row>
    <row r="32" spans="1:8" ht="52">
      <c r="A32" s="65" t="s">
        <v>172</v>
      </c>
      <c r="B32" s="44" t="s">
        <v>110</v>
      </c>
      <c r="C32" s="45" t="s">
        <v>14</v>
      </c>
      <c r="D32" s="46">
        <v>1</v>
      </c>
      <c r="E32" s="71">
        <v>449.96349999999995</v>
      </c>
      <c r="F32" s="71">
        <f t="shared" si="0"/>
        <v>449.96349999999995</v>
      </c>
      <c r="H32" s="47"/>
    </row>
    <row r="33" spans="1:8" ht="52">
      <c r="A33" s="65" t="s">
        <v>173</v>
      </c>
      <c r="B33" s="44" t="s">
        <v>83</v>
      </c>
      <c r="C33" s="45" t="s">
        <v>9</v>
      </c>
      <c r="D33" s="46">
        <v>1.0218E-2</v>
      </c>
      <c r="E33" s="71">
        <v>33307.8128</v>
      </c>
      <c r="F33" s="71">
        <f t="shared" si="0"/>
        <v>340.33923119039997</v>
      </c>
      <c r="H33" s="47"/>
    </row>
    <row r="34" spans="1:8" ht="39">
      <c r="A34" s="65" t="s">
        <v>174</v>
      </c>
      <c r="B34" s="44" t="s">
        <v>86</v>
      </c>
      <c r="C34" s="45" t="s">
        <v>75</v>
      </c>
      <c r="D34" s="46">
        <v>0.88134000000000001</v>
      </c>
      <c r="E34" s="71">
        <v>92.146199999999993</v>
      </c>
      <c r="F34" s="71">
        <f t="shared" si="0"/>
        <v>81.212131907999989</v>
      </c>
      <c r="H34" s="47"/>
    </row>
    <row r="35" spans="1:8" ht="26">
      <c r="A35" s="65" t="s">
        <v>175</v>
      </c>
      <c r="B35" s="44" t="s">
        <v>111</v>
      </c>
      <c r="C35" s="45" t="s">
        <v>76</v>
      </c>
      <c r="D35" s="46">
        <v>3.9140000000000001E-2</v>
      </c>
      <c r="E35" s="71">
        <v>2050.25</v>
      </c>
      <c r="F35" s="71">
        <f t="shared" si="0"/>
        <v>80.246785000000003</v>
      </c>
      <c r="H35" s="47"/>
    </row>
    <row r="36" spans="1:8" ht="26">
      <c r="A36" s="65" t="s">
        <v>176</v>
      </c>
      <c r="B36" s="44" t="s">
        <v>112</v>
      </c>
      <c r="C36" s="45" t="s">
        <v>76</v>
      </c>
      <c r="D36" s="46">
        <v>3.9140000000000001E-2</v>
      </c>
      <c r="E36" s="71">
        <v>1857.32</v>
      </c>
      <c r="F36" s="71">
        <f t="shared" si="0"/>
        <v>72.695504799999995</v>
      </c>
      <c r="H36" s="47"/>
    </row>
    <row r="37" spans="1:8" ht="26">
      <c r="A37" s="65" t="s">
        <v>177</v>
      </c>
      <c r="B37" s="44" t="s">
        <v>80</v>
      </c>
      <c r="C37" s="45" t="s">
        <v>75</v>
      </c>
      <c r="D37" s="46">
        <v>2.1289199999999999</v>
      </c>
      <c r="E37" s="71">
        <v>33.234699999999997</v>
      </c>
      <c r="F37" s="71">
        <f t="shared" si="0"/>
        <v>70.754017523999991</v>
      </c>
      <c r="H37" s="47"/>
    </row>
    <row r="38" spans="1:8" ht="13">
      <c r="A38" s="65" t="s">
        <v>178</v>
      </c>
      <c r="B38" s="44" t="s">
        <v>97</v>
      </c>
      <c r="C38" s="45" t="s">
        <v>11</v>
      </c>
      <c r="D38" s="46">
        <v>0.27429999999999999</v>
      </c>
      <c r="E38" s="71">
        <v>219.0316</v>
      </c>
      <c r="F38" s="71">
        <f t="shared" si="0"/>
        <v>60.080367879999997</v>
      </c>
      <c r="H38" s="47"/>
    </row>
    <row r="39" spans="1:8" ht="13">
      <c r="A39" s="65" t="s">
        <v>179</v>
      </c>
      <c r="B39" s="44" t="s">
        <v>79</v>
      </c>
      <c r="C39" s="45" t="s">
        <v>11</v>
      </c>
      <c r="D39" s="46">
        <v>1.4559</v>
      </c>
      <c r="E39" s="71">
        <v>16.602599999999999</v>
      </c>
      <c r="F39" s="71">
        <f t="shared" si="0"/>
        <v>24.171725339999998</v>
      </c>
      <c r="H39" s="47"/>
    </row>
    <row r="40" spans="1:8" ht="26">
      <c r="A40" s="65" t="s">
        <v>180</v>
      </c>
      <c r="B40" s="44" t="s">
        <v>113</v>
      </c>
      <c r="C40" s="45" t="s">
        <v>9</v>
      </c>
      <c r="D40" s="46">
        <v>3.6899999999999997E-4</v>
      </c>
      <c r="E40" s="71">
        <v>56789.747899999995</v>
      </c>
      <c r="F40" s="71">
        <f t="shared" si="0"/>
        <v>20.955416975099997</v>
      </c>
      <c r="H40" s="47"/>
    </row>
    <row r="41" spans="1:8" ht="13">
      <c r="A41" s="65" t="s">
        <v>181</v>
      </c>
      <c r="B41" s="44" t="s">
        <v>99</v>
      </c>
      <c r="C41" s="45" t="s">
        <v>11</v>
      </c>
      <c r="D41" s="46">
        <v>0.59291000000000005</v>
      </c>
      <c r="E41" s="71">
        <v>29.570799999999998</v>
      </c>
      <c r="F41" s="71">
        <f t="shared" si="0"/>
        <v>17.532823027999999</v>
      </c>
      <c r="H41" s="47"/>
    </row>
    <row r="42" spans="1:8" ht="26">
      <c r="A42" s="65" t="s">
        <v>182</v>
      </c>
      <c r="B42" s="44" t="s">
        <v>91</v>
      </c>
      <c r="C42" s="45" t="s">
        <v>76</v>
      </c>
      <c r="D42" s="46">
        <v>2.0843799999999999</v>
      </c>
      <c r="E42" s="71">
        <v>8.0652999999999988</v>
      </c>
      <c r="F42" s="71">
        <f t="shared" si="0"/>
        <v>16.811150013999995</v>
      </c>
      <c r="H42" s="47"/>
    </row>
    <row r="43" spans="1:8" ht="26">
      <c r="A43" s="65" t="s">
        <v>183</v>
      </c>
      <c r="B43" s="44" t="s">
        <v>98</v>
      </c>
      <c r="C43" s="45" t="s">
        <v>9</v>
      </c>
      <c r="D43" s="46">
        <v>3.59E-4</v>
      </c>
      <c r="E43" s="71">
        <v>45178.984499999999</v>
      </c>
      <c r="F43" s="71">
        <f t="shared" si="0"/>
        <v>16.219255435499999</v>
      </c>
      <c r="H43" s="47"/>
    </row>
    <row r="44" spans="1:8" ht="13">
      <c r="A44" s="65" t="s">
        <v>184</v>
      </c>
      <c r="B44" s="44" t="s">
        <v>82</v>
      </c>
      <c r="C44" s="45" t="s">
        <v>11</v>
      </c>
      <c r="D44" s="46">
        <v>7.8200000000000003E-4</v>
      </c>
      <c r="E44" s="71">
        <v>1411.6929999999998</v>
      </c>
      <c r="F44" s="71">
        <f t="shared" si="0"/>
        <v>1.1039439259999999</v>
      </c>
      <c r="H44" s="47"/>
    </row>
    <row r="45" spans="1:8" ht="13">
      <c r="A45" s="65" t="s">
        <v>185</v>
      </c>
      <c r="B45" s="44" t="s">
        <v>100</v>
      </c>
      <c r="C45" s="45" t="s">
        <v>75</v>
      </c>
      <c r="D45" s="46">
        <v>5.2750000000000002E-3</v>
      </c>
      <c r="E45" s="71">
        <v>20.264376000000002</v>
      </c>
      <c r="F45" s="71">
        <f t="shared" si="0"/>
        <v>0.10689458340000002</v>
      </c>
      <c r="H45" s="47"/>
    </row>
    <row r="46" spans="1:8" ht="16.5" customHeight="1">
      <c r="A46" s="63"/>
      <c r="B46" s="50" t="s">
        <v>29</v>
      </c>
      <c r="C46" s="64"/>
      <c r="D46" s="51"/>
      <c r="E46" s="53">
        <v>0</v>
      </c>
      <c r="F46" s="72">
        <f t="shared" si="0"/>
        <v>0</v>
      </c>
      <c r="H46" s="47"/>
    </row>
    <row r="47" spans="1:8" ht="39">
      <c r="A47" s="65" t="s">
        <v>163</v>
      </c>
      <c r="B47" s="44" t="s">
        <v>93</v>
      </c>
      <c r="C47" s="45" t="s">
        <v>13</v>
      </c>
      <c r="D47" s="46">
        <v>51.896000000000001</v>
      </c>
      <c r="E47" s="71">
        <v>151.21699999999998</v>
      </c>
      <c r="F47" s="71">
        <f t="shared" si="0"/>
        <v>7847.5574319999996</v>
      </c>
      <c r="H47" s="47"/>
    </row>
    <row r="48" spans="1:8" ht="39">
      <c r="A48" s="65" t="s">
        <v>164</v>
      </c>
      <c r="B48" s="44" t="s">
        <v>114</v>
      </c>
      <c r="C48" s="45" t="s">
        <v>13</v>
      </c>
      <c r="D48" s="46">
        <v>52.894000000000005</v>
      </c>
      <c r="E48" s="71">
        <v>47.253099999999996</v>
      </c>
      <c r="F48" s="71">
        <f t="shared" si="0"/>
        <v>2499.4054713999999</v>
      </c>
      <c r="H48" s="47"/>
    </row>
    <row r="49" spans="1:8" ht="26">
      <c r="A49" s="65" t="s">
        <v>165</v>
      </c>
      <c r="B49" s="44" t="s">
        <v>89</v>
      </c>
      <c r="C49" s="45" t="s">
        <v>9</v>
      </c>
      <c r="D49" s="46">
        <v>2.019E-3</v>
      </c>
      <c r="E49" s="71">
        <v>36599.3992</v>
      </c>
      <c r="F49" s="71">
        <f t="shared" si="0"/>
        <v>73.894186984800001</v>
      </c>
      <c r="H49" s="47"/>
    </row>
    <row r="50" spans="1:8" ht="39">
      <c r="A50" s="65" t="s">
        <v>166</v>
      </c>
      <c r="B50" s="44" t="s">
        <v>96</v>
      </c>
      <c r="C50" s="45" t="s">
        <v>14</v>
      </c>
      <c r="D50" s="46">
        <v>13</v>
      </c>
      <c r="E50" s="71">
        <v>3.4102000000000001</v>
      </c>
      <c r="F50" s="71">
        <f t="shared" si="0"/>
        <v>44.332599999999999</v>
      </c>
      <c r="H50" s="47"/>
    </row>
    <row r="51" spans="1:8" ht="13">
      <c r="A51" s="65" t="s">
        <v>167</v>
      </c>
      <c r="B51" s="44" t="s">
        <v>79</v>
      </c>
      <c r="C51" s="45" t="s">
        <v>11</v>
      </c>
      <c r="D51" s="46">
        <v>0.51312999999999998</v>
      </c>
      <c r="E51" s="71">
        <v>16.602599999999999</v>
      </c>
      <c r="F51" s="71">
        <f t="shared" si="0"/>
        <v>8.5192921379999991</v>
      </c>
      <c r="H51" s="47"/>
    </row>
    <row r="52" spans="1:8" ht="16.5" customHeight="1">
      <c r="A52" s="63"/>
      <c r="B52" s="50" t="s">
        <v>115</v>
      </c>
      <c r="C52" s="64"/>
      <c r="D52" s="51"/>
      <c r="E52" s="53"/>
      <c r="F52" s="72"/>
      <c r="H52" s="47"/>
    </row>
    <row r="53" spans="1:8" ht="26">
      <c r="A53" s="65" t="s">
        <v>163</v>
      </c>
      <c r="B53" s="44" t="s">
        <v>116</v>
      </c>
      <c r="C53" s="45" t="s">
        <v>14</v>
      </c>
      <c r="D53" s="46">
        <v>135</v>
      </c>
      <c r="E53" s="71">
        <v>319.13099999999997</v>
      </c>
      <c r="F53" s="71">
        <f t="shared" ref="F53:F61" si="1">D53*E53</f>
        <v>43082.684999999998</v>
      </c>
      <c r="H53" s="47"/>
    </row>
    <row r="54" spans="1:8" ht="39">
      <c r="A54" s="65" t="s">
        <v>164</v>
      </c>
      <c r="B54" s="44" t="s">
        <v>117</v>
      </c>
      <c r="C54" s="45" t="s">
        <v>13</v>
      </c>
      <c r="D54" s="46">
        <v>103.38499999999999</v>
      </c>
      <c r="E54" s="71">
        <v>16.449199999999998</v>
      </c>
      <c r="F54" s="71">
        <f t="shared" si="1"/>
        <v>1700.6005419999997</v>
      </c>
      <c r="H54" s="47"/>
    </row>
    <row r="55" spans="1:8" ht="13">
      <c r="A55" s="65" t="s">
        <v>165</v>
      </c>
      <c r="B55" s="44" t="s">
        <v>118</v>
      </c>
      <c r="C55" s="45" t="s">
        <v>76</v>
      </c>
      <c r="D55" s="46">
        <v>1.1499999999999999</v>
      </c>
      <c r="E55" s="71">
        <v>337.30889999999999</v>
      </c>
      <c r="F55" s="71">
        <f t="shared" si="1"/>
        <v>387.90523499999995</v>
      </c>
      <c r="H55" s="47"/>
    </row>
    <row r="56" spans="1:8" ht="13">
      <c r="A56" s="65" t="s">
        <v>166</v>
      </c>
      <c r="B56" s="44" t="s">
        <v>84</v>
      </c>
      <c r="C56" s="45" t="s">
        <v>9</v>
      </c>
      <c r="D56" s="46">
        <v>9.7799999999999992E-4</v>
      </c>
      <c r="E56" s="71">
        <v>59490.997999999992</v>
      </c>
      <c r="F56" s="71">
        <f t="shared" si="1"/>
        <v>58.182196043999987</v>
      </c>
      <c r="H56" s="47"/>
    </row>
    <row r="57" spans="1:8" ht="13">
      <c r="A57" s="65" t="s">
        <v>167</v>
      </c>
      <c r="B57" s="44" t="s">
        <v>119</v>
      </c>
      <c r="C57" s="45" t="s">
        <v>75</v>
      </c>
      <c r="D57" s="46">
        <v>0.28749999999999998</v>
      </c>
      <c r="E57" s="71">
        <v>114.32429999999999</v>
      </c>
      <c r="F57" s="71">
        <f t="shared" si="1"/>
        <v>32.868236249999995</v>
      </c>
      <c r="H57" s="47"/>
    </row>
    <row r="58" spans="1:8" ht="52">
      <c r="A58" s="65" t="s">
        <v>168</v>
      </c>
      <c r="B58" s="44" t="s">
        <v>92</v>
      </c>
      <c r="C58" s="45" t="s">
        <v>75</v>
      </c>
      <c r="D58" s="46">
        <v>0.63250000000000006</v>
      </c>
      <c r="E58" s="71">
        <v>49.294499999999992</v>
      </c>
      <c r="F58" s="71">
        <f t="shared" si="1"/>
        <v>31.178771249999997</v>
      </c>
      <c r="H58" s="47"/>
    </row>
    <row r="59" spans="1:8" ht="15" customHeight="1">
      <c r="A59" s="65" t="s">
        <v>169</v>
      </c>
      <c r="B59" s="44" t="s">
        <v>120</v>
      </c>
      <c r="C59" s="45" t="s">
        <v>75</v>
      </c>
      <c r="D59" s="46">
        <v>0.28749999999999998</v>
      </c>
      <c r="E59" s="71">
        <v>53.4953</v>
      </c>
      <c r="F59" s="71">
        <f t="shared" si="1"/>
        <v>15.379898749999999</v>
      </c>
      <c r="H59" s="47"/>
    </row>
    <row r="60" spans="1:8" ht="13">
      <c r="A60" s="65" t="s">
        <v>170</v>
      </c>
      <c r="B60" s="44" t="s">
        <v>79</v>
      </c>
      <c r="C60" s="45" t="s">
        <v>11</v>
      </c>
      <c r="D60" s="46">
        <v>0.54049999999999998</v>
      </c>
      <c r="E60" s="71">
        <v>16.602599999999999</v>
      </c>
      <c r="F60" s="71">
        <f t="shared" si="1"/>
        <v>8.9737052999999989</v>
      </c>
      <c r="H60" s="47"/>
    </row>
    <row r="61" spans="1:8" ht="13">
      <c r="A61" s="65" t="s">
        <v>171</v>
      </c>
      <c r="B61" s="44" t="s">
        <v>100</v>
      </c>
      <c r="C61" s="45" t="s">
        <v>75</v>
      </c>
      <c r="D61" s="46">
        <v>1.8400000000000001E-3</v>
      </c>
      <c r="E61" s="71">
        <v>20.264376000000002</v>
      </c>
      <c r="F61" s="71">
        <f t="shared" si="1"/>
        <v>3.7286451840000005E-2</v>
      </c>
      <c r="H61" s="47"/>
    </row>
    <row r="62" spans="1:8" ht="16.5" customHeight="1">
      <c r="A62" s="63"/>
      <c r="B62" s="83" t="s">
        <v>59</v>
      </c>
      <c r="C62" s="84"/>
      <c r="D62" s="84"/>
      <c r="E62" s="53"/>
      <c r="F62" s="72"/>
      <c r="H62" s="47"/>
    </row>
    <row r="63" spans="1:8" s="47" customFormat="1" ht="39">
      <c r="A63" s="65" t="s">
        <v>163</v>
      </c>
      <c r="B63" s="44" t="s">
        <v>121</v>
      </c>
      <c r="C63" s="45" t="s">
        <v>14</v>
      </c>
      <c r="D63" s="46">
        <v>11</v>
      </c>
      <c r="E63" s="71">
        <v>2896.1329999999998</v>
      </c>
      <c r="F63" s="71">
        <f t="shared" ref="F63:F82" si="2">D63*E63</f>
        <v>31857.462999999996</v>
      </c>
    </row>
    <row r="64" spans="1:8" s="47" customFormat="1" ht="39">
      <c r="A64" s="65" t="s">
        <v>164</v>
      </c>
      <c r="B64" s="55" t="s">
        <v>122</v>
      </c>
      <c r="C64" s="56" t="s">
        <v>57</v>
      </c>
      <c r="D64" s="57">
        <v>20</v>
      </c>
      <c r="E64" s="70">
        <v>1154.6477</v>
      </c>
      <c r="F64" s="70">
        <f t="shared" si="2"/>
        <v>23092.953999999998</v>
      </c>
    </row>
    <row r="65" spans="1:6" s="47" customFormat="1" ht="52">
      <c r="A65" s="65" t="s">
        <v>165</v>
      </c>
      <c r="B65" s="44" t="s">
        <v>123</v>
      </c>
      <c r="C65" s="45" t="s">
        <v>57</v>
      </c>
      <c r="D65" s="46">
        <v>18</v>
      </c>
      <c r="E65" s="71">
        <v>1025.9392</v>
      </c>
      <c r="F65" s="71">
        <f t="shared" si="2"/>
        <v>18466.905600000002</v>
      </c>
    </row>
    <row r="66" spans="1:6" s="47" customFormat="1" ht="26">
      <c r="A66" s="65" t="s">
        <v>166</v>
      </c>
      <c r="B66" s="44" t="s">
        <v>124</v>
      </c>
      <c r="C66" s="45" t="s">
        <v>14</v>
      </c>
      <c r="D66" s="46">
        <v>50</v>
      </c>
      <c r="E66" s="71">
        <v>336.77199999999993</v>
      </c>
      <c r="F66" s="71">
        <f t="shared" si="2"/>
        <v>16838.599999999999</v>
      </c>
    </row>
    <row r="67" spans="1:6" s="47" customFormat="1" ht="52">
      <c r="A67" s="65" t="s">
        <v>167</v>
      </c>
      <c r="B67" s="44" t="s">
        <v>125</v>
      </c>
      <c r="C67" s="45" t="s">
        <v>57</v>
      </c>
      <c r="D67" s="46">
        <v>6</v>
      </c>
      <c r="E67" s="71">
        <v>2760.1320999999998</v>
      </c>
      <c r="F67" s="71">
        <f t="shared" si="2"/>
        <v>16560.792600000001</v>
      </c>
    </row>
    <row r="68" spans="1:6" s="47" customFormat="1" ht="26">
      <c r="A68" s="65" t="s">
        <v>168</v>
      </c>
      <c r="B68" s="44" t="s">
        <v>126</v>
      </c>
      <c r="C68" s="45" t="s">
        <v>14</v>
      </c>
      <c r="D68" s="46">
        <v>50</v>
      </c>
      <c r="E68" s="71">
        <v>238.59599999999998</v>
      </c>
      <c r="F68" s="71">
        <f t="shared" si="2"/>
        <v>11929.8</v>
      </c>
    </row>
    <row r="69" spans="1:6" s="47" customFormat="1" ht="39">
      <c r="A69" s="65" t="s">
        <v>169</v>
      </c>
      <c r="B69" s="44" t="s">
        <v>127</v>
      </c>
      <c r="C69" s="45" t="s">
        <v>14</v>
      </c>
      <c r="D69" s="46">
        <v>12</v>
      </c>
      <c r="E69" s="71">
        <v>583.19730000000004</v>
      </c>
      <c r="F69" s="71">
        <f t="shared" si="2"/>
        <v>6998.3676000000005</v>
      </c>
    </row>
    <row r="70" spans="1:6" s="47" customFormat="1" ht="26">
      <c r="A70" s="65" t="s">
        <v>170</v>
      </c>
      <c r="B70" s="44" t="s">
        <v>128</v>
      </c>
      <c r="C70" s="45" t="s">
        <v>14</v>
      </c>
      <c r="D70" s="46">
        <v>100</v>
      </c>
      <c r="E70" s="71">
        <v>37.695099999999996</v>
      </c>
      <c r="F70" s="71">
        <f t="shared" si="2"/>
        <v>3769.5099999999998</v>
      </c>
    </row>
    <row r="71" spans="1:6" s="47" customFormat="1" ht="26">
      <c r="A71" s="65" t="s">
        <v>171</v>
      </c>
      <c r="B71" s="44" t="s">
        <v>129</v>
      </c>
      <c r="C71" s="45" t="s">
        <v>14</v>
      </c>
      <c r="D71" s="46">
        <f>37+13</f>
        <v>50</v>
      </c>
      <c r="E71" s="71">
        <v>28.703499999999998</v>
      </c>
      <c r="F71" s="71">
        <f t="shared" si="2"/>
        <v>1435.175</v>
      </c>
    </row>
    <row r="72" spans="1:6" s="47" customFormat="1" ht="26">
      <c r="A72" s="65" t="s">
        <v>172</v>
      </c>
      <c r="B72" s="44" t="s">
        <v>81</v>
      </c>
      <c r="C72" s="45" t="s">
        <v>9</v>
      </c>
      <c r="D72" s="46">
        <v>6.5880000000000001E-3</v>
      </c>
      <c r="E72" s="71">
        <v>50270.436699999998</v>
      </c>
      <c r="F72" s="71">
        <f t="shared" si="2"/>
        <v>331.1816369796</v>
      </c>
    </row>
    <row r="73" spans="1:6" s="47" customFormat="1" ht="13">
      <c r="A73" s="65" t="s">
        <v>173</v>
      </c>
      <c r="B73" s="44" t="s">
        <v>82</v>
      </c>
      <c r="C73" s="45" t="s">
        <v>11</v>
      </c>
      <c r="D73" s="46">
        <v>0.108</v>
      </c>
      <c r="E73" s="71">
        <v>1411.6929999999998</v>
      </c>
      <c r="F73" s="71">
        <f t="shared" si="2"/>
        <v>152.46284399999996</v>
      </c>
    </row>
    <row r="74" spans="1:6" s="47" customFormat="1" ht="26">
      <c r="A74" s="65" t="s">
        <v>174</v>
      </c>
      <c r="B74" s="44" t="s">
        <v>85</v>
      </c>
      <c r="C74" s="45" t="s">
        <v>9</v>
      </c>
      <c r="D74" s="46">
        <v>9.9570000000000006E-3</v>
      </c>
      <c r="E74" s="71">
        <v>12769.4054</v>
      </c>
      <c r="F74" s="71">
        <f t="shared" si="2"/>
        <v>127.1449695678</v>
      </c>
    </row>
    <row r="75" spans="1:6" s="47" customFormat="1" ht="52">
      <c r="A75" s="65" t="s">
        <v>175</v>
      </c>
      <c r="B75" s="44" t="s">
        <v>83</v>
      </c>
      <c r="C75" s="45" t="s">
        <v>9</v>
      </c>
      <c r="D75" s="46">
        <v>3.3880000000000004E-3</v>
      </c>
      <c r="E75" s="71">
        <v>33307.8128</v>
      </c>
      <c r="F75" s="71">
        <f t="shared" si="2"/>
        <v>112.84686976640002</v>
      </c>
    </row>
    <row r="76" spans="1:6" s="47" customFormat="1" ht="13">
      <c r="A76" s="65" t="s">
        <v>176</v>
      </c>
      <c r="B76" s="44" t="s">
        <v>77</v>
      </c>
      <c r="C76" s="45" t="s">
        <v>75</v>
      </c>
      <c r="D76" s="46">
        <v>3.7240000000000002</v>
      </c>
      <c r="E76" s="71">
        <v>28.620899999999999</v>
      </c>
      <c r="F76" s="71">
        <f t="shared" si="2"/>
        <v>106.5842316</v>
      </c>
    </row>
    <row r="77" spans="1:6" s="47" customFormat="1" ht="13">
      <c r="A77" s="65" t="s">
        <v>177</v>
      </c>
      <c r="B77" s="44" t="s">
        <v>84</v>
      </c>
      <c r="C77" s="45" t="s">
        <v>9</v>
      </c>
      <c r="D77" s="46">
        <v>1.7639999999999999E-3</v>
      </c>
      <c r="E77" s="71">
        <v>59490.997999999992</v>
      </c>
      <c r="F77" s="71">
        <f t="shared" si="2"/>
        <v>104.94212047199998</v>
      </c>
    </row>
    <row r="78" spans="1:6" s="47" customFormat="1" ht="39">
      <c r="A78" s="65" t="s">
        <v>178</v>
      </c>
      <c r="B78" s="44" t="s">
        <v>86</v>
      </c>
      <c r="C78" s="45" t="s">
        <v>75</v>
      </c>
      <c r="D78" s="46">
        <v>0.24</v>
      </c>
      <c r="E78" s="71">
        <v>92.146199999999993</v>
      </c>
      <c r="F78" s="71">
        <f t="shared" si="2"/>
        <v>22.115087999999997</v>
      </c>
    </row>
    <row r="79" spans="1:6" s="47" customFormat="1" ht="13">
      <c r="A79" s="65" t="s">
        <v>179</v>
      </c>
      <c r="B79" s="44" t="s">
        <v>87</v>
      </c>
      <c r="C79" s="45" t="s">
        <v>9</v>
      </c>
      <c r="D79" s="46">
        <v>2.7999999999999998E-4</v>
      </c>
      <c r="E79" s="71">
        <v>74803.881599999993</v>
      </c>
      <c r="F79" s="71">
        <f t="shared" si="2"/>
        <v>20.945086847999995</v>
      </c>
    </row>
    <row r="80" spans="1:6" s="47" customFormat="1" ht="13">
      <c r="A80" s="65" t="s">
        <v>180</v>
      </c>
      <c r="B80" s="44" t="s">
        <v>88</v>
      </c>
      <c r="C80" s="45" t="s">
        <v>9</v>
      </c>
      <c r="D80" s="46">
        <v>1.2E-4</v>
      </c>
      <c r="E80" s="71">
        <v>40120.637199999997</v>
      </c>
      <c r="F80" s="71">
        <f t="shared" si="2"/>
        <v>4.8144764640000002</v>
      </c>
    </row>
    <row r="81" spans="1:8" s="58" customFormat="1" ht="26">
      <c r="A81" s="65" t="s">
        <v>181</v>
      </c>
      <c r="B81" s="44" t="s">
        <v>80</v>
      </c>
      <c r="C81" s="45" t="s">
        <v>75</v>
      </c>
      <c r="D81" s="46">
        <v>0.08</v>
      </c>
      <c r="E81" s="71">
        <v>33.234699999999997</v>
      </c>
      <c r="F81" s="71">
        <f t="shared" si="2"/>
        <v>2.6587759999999996</v>
      </c>
      <c r="H81" s="47"/>
    </row>
    <row r="82" spans="1:8" s="58" customFormat="1" ht="26">
      <c r="A82" s="65" t="s">
        <v>182</v>
      </c>
      <c r="B82" s="44" t="s">
        <v>89</v>
      </c>
      <c r="C82" s="45" t="s">
        <v>9</v>
      </c>
      <c r="D82" s="46">
        <v>4.0000000000000003E-5</v>
      </c>
      <c r="E82" s="71">
        <v>36599.3992</v>
      </c>
      <c r="F82" s="71">
        <f t="shared" si="2"/>
        <v>1.4639759680000002</v>
      </c>
      <c r="H82" s="47"/>
    </row>
    <row r="83" spans="1:8" ht="36" customHeight="1">
      <c r="A83" s="83" t="s">
        <v>194</v>
      </c>
      <c r="B83" s="84"/>
      <c r="C83" s="84"/>
      <c r="D83" s="84"/>
      <c r="E83" s="73"/>
      <c r="F83" s="49">
        <f>SUM(F9:F82)</f>
        <v>475597.01142949646</v>
      </c>
      <c r="H83" s="47"/>
    </row>
    <row r="84" spans="1:8" ht="16.5" customHeight="1">
      <c r="A84" s="83" t="s">
        <v>195</v>
      </c>
      <c r="B84" s="84"/>
      <c r="C84" s="84"/>
      <c r="D84" s="84"/>
      <c r="E84" s="74"/>
      <c r="F84" s="74"/>
      <c r="H84" s="47"/>
    </row>
    <row r="85" spans="1:8" ht="16.5" customHeight="1">
      <c r="A85" s="63"/>
      <c r="B85" s="51" t="s">
        <v>130</v>
      </c>
      <c r="C85" s="64"/>
      <c r="D85" s="53"/>
      <c r="E85" s="53"/>
      <c r="F85" s="72"/>
      <c r="H85" s="47"/>
    </row>
    <row r="86" spans="1:8" ht="26">
      <c r="A86" s="65" t="s">
        <v>163</v>
      </c>
      <c r="B86" s="44" t="s">
        <v>131</v>
      </c>
      <c r="C86" s="45" t="s">
        <v>14</v>
      </c>
      <c r="D86" s="46">
        <v>1</v>
      </c>
      <c r="E86" s="71">
        <v>7267.8324000000002</v>
      </c>
      <c r="F86" s="71">
        <f t="shared" ref="F86:F117" si="3">D86*E86</f>
        <v>7267.8324000000002</v>
      </c>
      <c r="H86" s="47"/>
    </row>
    <row r="87" spans="1:8" ht="52">
      <c r="A87" s="65" t="s">
        <v>164</v>
      </c>
      <c r="B87" s="44" t="s">
        <v>132</v>
      </c>
      <c r="C87" s="45" t="s">
        <v>14</v>
      </c>
      <c r="D87" s="46">
        <v>1</v>
      </c>
      <c r="E87" s="71">
        <v>184.6936</v>
      </c>
      <c r="F87" s="71">
        <f t="shared" si="3"/>
        <v>184.6936</v>
      </c>
      <c r="H87" s="47"/>
    </row>
    <row r="88" spans="1:8" ht="13">
      <c r="A88" s="65" t="s">
        <v>165</v>
      </c>
      <c r="B88" s="44" t="s">
        <v>133</v>
      </c>
      <c r="C88" s="45" t="s">
        <v>9</v>
      </c>
      <c r="D88" s="46">
        <v>2.0999999999999999E-3</v>
      </c>
      <c r="E88" s="71">
        <v>53120.431700000001</v>
      </c>
      <c r="F88" s="71">
        <f t="shared" si="3"/>
        <v>111.55290656999999</v>
      </c>
      <c r="H88" s="47"/>
    </row>
    <row r="89" spans="1:8" ht="13">
      <c r="A89" s="65" t="s">
        <v>166</v>
      </c>
      <c r="B89" s="44" t="s">
        <v>134</v>
      </c>
      <c r="C89" s="45" t="s">
        <v>9</v>
      </c>
      <c r="D89" s="46">
        <v>5.1999999999999995E-4</v>
      </c>
      <c r="E89" s="71">
        <v>72843.541700000002</v>
      </c>
      <c r="F89" s="71">
        <f t="shared" si="3"/>
        <v>37.878641683999994</v>
      </c>
      <c r="H89" s="47"/>
    </row>
    <row r="90" spans="1:8" ht="26">
      <c r="A90" s="65" t="s">
        <v>167</v>
      </c>
      <c r="B90" s="44" t="s">
        <v>89</v>
      </c>
      <c r="C90" s="45" t="s">
        <v>9</v>
      </c>
      <c r="D90" s="46">
        <v>2.5000000000000001E-4</v>
      </c>
      <c r="E90" s="71">
        <v>36599.3992</v>
      </c>
      <c r="F90" s="71">
        <f t="shared" si="3"/>
        <v>9.1498498000000001</v>
      </c>
      <c r="H90" s="47"/>
    </row>
    <row r="91" spans="1:8" ht="16.5" customHeight="1">
      <c r="A91" s="63"/>
      <c r="B91" s="50" t="s">
        <v>135</v>
      </c>
      <c r="C91" s="64"/>
      <c r="D91" s="53"/>
      <c r="E91" s="53"/>
      <c r="F91" s="72"/>
      <c r="H91" s="47"/>
    </row>
    <row r="92" spans="1:8" ht="52">
      <c r="A92" s="65" t="s">
        <v>163</v>
      </c>
      <c r="B92" s="44" t="s">
        <v>136</v>
      </c>
      <c r="C92" s="45" t="s">
        <v>13</v>
      </c>
      <c r="D92" s="46">
        <v>150</v>
      </c>
      <c r="E92" s="71">
        <v>176.79349999999997</v>
      </c>
      <c r="F92" s="71">
        <f t="shared" si="3"/>
        <v>26519.024999999994</v>
      </c>
      <c r="H92" s="47"/>
    </row>
    <row r="93" spans="1:8" ht="39">
      <c r="A93" s="65" t="s">
        <v>164</v>
      </c>
      <c r="B93" s="44" t="s">
        <v>137</v>
      </c>
      <c r="C93" s="45" t="s">
        <v>138</v>
      </c>
      <c r="D93" s="46">
        <v>26.876999999999999</v>
      </c>
      <c r="E93" s="71">
        <v>675.14879999999994</v>
      </c>
      <c r="F93" s="71">
        <f t="shared" si="3"/>
        <v>18145.974297599998</v>
      </c>
      <c r="H93" s="47"/>
    </row>
    <row r="94" spans="1:8" ht="52">
      <c r="A94" s="65" t="s">
        <v>165</v>
      </c>
      <c r="B94" s="44" t="s">
        <v>139</v>
      </c>
      <c r="C94" s="45" t="s">
        <v>13</v>
      </c>
      <c r="D94" s="46">
        <v>46</v>
      </c>
      <c r="E94" s="71">
        <v>215.22019999999998</v>
      </c>
      <c r="F94" s="71">
        <f t="shared" si="3"/>
        <v>9900.1291999999994</v>
      </c>
      <c r="H94" s="47"/>
    </row>
    <row r="95" spans="1:8" ht="26">
      <c r="A95" s="65" t="s">
        <v>166</v>
      </c>
      <c r="B95" s="44" t="s">
        <v>140</v>
      </c>
      <c r="C95" s="45" t="s">
        <v>13</v>
      </c>
      <c r="D95" s="46">
        <v>433.5</v>
      </c>
      <c r="E95" s="71">
        <v>17.517099999999999</v>
      </c>
      <c r="F95" s="71">
        <f t="shared" si="3"/>
        <v>7593.6628499999997</v>
      </c>
      <c r="H95" s="47"/>
    </row>
    <row r="96" spans="1:8" ht="52">
      <c r="A96" s="65" t="s">
        <v>167</v>
      </c>
      <c r="B96" s="44" t="s">
        <v>104</v>
      </c>
      <c r="C96" s="45" t="s">
        <v>13</v>
      </c>
      <c r="D96" s="46">
        <v>45</v>
      </c>
      <c r="E96" s="71">
        <v>145.2816</v>
      </c>
      <c r="F96" s="71">
        <f t="shared" si="3"/>
        <v>6537.6719999999996</v>
      </c>
      <c r="H96" s="47"/>
    </row>
    <row r="97" spans="1:8" ht="65">
      <c r="A97" s="65" t="s">
        <v>168</v>
      </c>
      <c r="B97" s="44" t="s">
        <v>141</v>
      </c>
      <c r="C97" s="45" t="s">
        <v>13</v>
      </c>
      <c r="D97" s="46">
        <v>168</v>
      </c>
      <c r="E97" s="71">
        <v>37.341099999999997</v>
      </c>
      <c r="F97" s="71">
        <f t="shared" si="3"/>
        <v>6273.3047999999999</v>
      </c>
      <c r="H97" s="47"/>
    </row>
    <row r="98" spans="1:8" ht="52">
      <c r="A98" s="65" t="s">
        <v>169</v>
      </c>
      <c r="B98" s="44" t="s">
        <v>142</v>
      </c>
      <c r="C98" s="45" t="s">
        <v>13</v>
      </c>
      <c r="D98" s="46">
        <v>38</v>
      </c>
      <c r="E98" s="71">
        <v>121.6698</v>
      </c>
      <c r="F98" s="71">
        <f t="shared" si="3"/>
        <v>4623.4524000000001</v>
      </c>
      <c r="H98" s="47"/>
    </row>
    <row r="99" spans="1:8" ht="65">
      <c r="A99" s="65" t="s">
        <v>170</v>
      </c>
      <c r="B99" s="44" t="s">
        <v>143</v>
      </c>
      <c r="C99" s="45" t="s">
        <v>13</v>
      </c>
      <c r="D99" s="46">
        <v>40</v>
      </c>
      <c r="E99" s="71">
        <v>62.870399999999997</v>
      </c>
      <c r="F99" s="71">
        <f t="shared" si="3"/>
        <v>2514.8159999999998</v>
      </c>
      <c r="H99" s="47"/>
    </row>
    <row r="100" spans="1:8" ht="13">
      <c r="A100" s="65" t="s">
        <v>171</v>
      </c>
      <c r="B100" s="44" t="s">
        <v>144</v>
      </c>
      <c r="C100" s="45" t="s">
        <v>138</v>
      </c>
      <c r="D100" s="46">
        <v>4.7969999999999997</v>
      </c>
      <c r="E100" s="71">
        <v>466.9083</v>
      </c>
      <c r="F100" s="71">
        <f t="shared" si="3"/>
        <v>2239.7591150999997</v>
      </c>
      <c r="H100" s="47"/>
    </row>
    <row r="101" spans="1:8" ht="65">
      <c r="A101" s="65" t="s">
        <v>172</v>
      </c>
      <c r="B101" s="44" t="s">
        <v>145</v>
      </c>
      <c r="C101" s="45" t="s">
        <v>13</v>
      </c>
      <c r="D101" s="46">
        <v>48.3</v>
      </c>
      <c r="E101" s="71">
        <v>45.955099999999995</v>
      </c>
      <c r="F101" s="71">
        <f t="shared" si="3"/>
        <v>2219.6313299999997</v>
      </c>
      <c r="H101" s="47"/>
    </row>
    <row r="102" spans="1:8" ht="65">
      <c r="A102" s="65" t="s">
        <v>173</v>
      </c>
      <c r="B102" s="44" t="s">
        <v>146</v>
      </c>
      <c r="C102" s="45" t="s">
        <v>13</v>
      </c>
      <c r="D102" s="46">
        <v>47.25</v>
      </c>
      <c r="E102" s="71">
        <v>32.178599999999996</v>
      </c>
      <c r="F102" s="71">
        <f t="shared" si="3"/>
        <v>1520.4388499999998</v>
      </c>
      <c r="H102" s="47"/>
    </row>
    <row r="103" spans="1:8" ht="13">
      <c r="A103" s="65" t="s">
        <v>174</v>
      </c>
      <c r="B103" s="44" t="s">
        <v>147</v>
      </c>
      <c r="C103" s="45" t="s">
        <v>14</v>
      </c>
      <c r="D103" s="46">
        <v>867</v>
      </c>
      <c r="E103" s="71">
        <v>1.0088999999999999</v>
      </c>
      <c r="F103" s="71">
        <f t="shared" si="3"/>
        <v>874.71629999999993</v>
      </c>
      <c r="H103" s="47"/>
    </row>
    <row r="104" spans="1:8" ht="52">
      <c r="A104" s="65" t="s">
        <v>175</v>
      </c>
      <c r="B104" s="44" t="s">
        <v>83</v>
      </c>
      <c r="C104" s="45" t="s">
        <v>9</v>
      </c>
      <c r="D104" s="46">
        <v>1.4418E-2</v>
      </c>
      <c r="E104" s="71">
        <v>33307.8128</v>
      </c>
      <c r="F104" s="71">
        <f t="shared" si="3"/>
        <v>480.2320449504</v>
      </c>
      <c r="H104" s="47"/>
    </row>
    <row r="105" spans="1:8" ht="13">
      <c r="A105" s="65" t="s">
        <v>176</v>
      </c>
      <c r="B105" s="44" t="s">
        <v>79</v>
      </c>
      <c r="C105" s="45" t="s">
        <v>11</v>
      </c>
      <c r="D105" s="46">
        <v>7.4683000000000002</v>
      </c>
      <c r="E105" s="71">
        <v>16.602599999999999</v>
      </c>
      <c r="F105" s="71">
        <f t="shared" si="3"/>
        <v>123.99319758</v>
      </c>
      <c r="H105" s="47"/>
    </row>
    <row r="106" spans="1:8" ht="13">
      <c r="A106" s="65" t="s">
        <v>177</v>
      </c>
      <c r="B106" s="44" t="s">
        <v>97</v>
      </c>
      <c r="C106" s="45" t="s">
        <v>11</v>
      </c>
      <c r="D106" s="46">
        <v>0.46910000000000002</v>
      </c>
      <c r="E106" s="71">
        <v>219.0316</v>
      </c>
      <c r="F106" s="71">
        <f t="shared" si="3"/>
        <v>102.74772356</v>
      </c>
      <c r="H106" s="47"/>
    </row>
    <row r="107" spans="1:8" ht="26">
      <c r="A107" s="65" t="s">
        <v>178</v>
      </c>
      <c r="B107" s="44" t="s">
        <v>80</v>
      </c>
      <c r="C107" s="45" t="s">
        <v>75</v>
      </c>
      <c r="D107" s="46">
        <v>2.7433999999999998</v>
      </c>
      <c r="E107" s="71">
        <v>33.234699999999997</v>
      </c>
      <c r="F107" s="71">
        <f t="shared" si="3"/>
        <v>91.176075979999979</v>
      </c>
      <c r="H107" s="47"/>
    </row>
    <row r="108" spans="1:8" ht="13">
      <c r="A108" s="65" t="s">
        <v>179</v>
      </c>
      <c r="B108" s="44" t="s">
        <v>99</v>
      </c>
      <c r="C108" s="45" t="s">
        <v>11</v>
      </c>
      <c r="D108" s="46">
        <v>0.84821000000000002</v>
      </c>
      <c r="E108" s="71">
        <v>29.570799999999998</v>
      </c>
      <c r="F108" s="71">
        <f t="shared" si="3"/>
        <v>25.082248268000001</v>
      </c>
      <c r="H108" s="47"/>
    </row>
    <row r="109" spans="1:8" ht="26">
      <c r="A109" s="65" t="s">
        <v>180</v>
      </c>
      <c r="B109" s="44" t="s">
        <v>98</v>
      </c>
      <c r="C109" s="45" t="s">
        <v>9</v>
      </c>
      <c r="D109" s="46">
        <v>5.2400000000000005E-4</v>
      </c>
      <c r="E109" s="71">
        <v>45178.984499999999</v>
      </c>
      <c r="F109" s="71">
        <f t="shared" si="3"/>
        <v>23.673787878000002</v>
      </c>
      <c r="H109" s="47"/>
    </row>
    <row r="110" spans="1:8" ht="39">
      <c r="A110" s="65" t="s">
        <v>181</v>
      </c>
      <c r="B110" s="44" t="s">
        <v>86</v>
      </c>
      <c r="C110" s="45" t="s">
        <v>75</v>
      </c>
      <c r="D110" s="46">
        <v>0.14460000000000001</v>
      </c>
      <c r="E110" s="71">
        <v>92.146199999999993</v>
      </c>
      <c r="F110" s="71">
        <f t="shared" si="3"/>
        <v>13.32434052</v>
      </c>
      <c r="H110" s="47"/>
    </row>
    <row r="111" spans="1:8" ht="13">
      <c r="A111" s="65" t="s">
        <v>182</v>
      </c>
      <c r="B111" s="44" t="s">
        <v>78</v>
      </c>
      <c r="C111" s="45" t="s">
        <v>11</v>
      </c>
      <c r="D111" s="46">
        <v>2.66E-3</v>
      </c>
      <c r="E111" s="71">
        <v>1732.7828</v>
      </c>
      <c r="F111" s="71">
        <f t="shared" si="3"/>
        <v>4.6092022479999999</v>
      </c>
      <c r="H111" s="47"/>
    </row>
    <row r="112" spans="1:8" ht="13">
      <c r="A112" s="65" t="s">
        <v>183</v>
      </c>
      <c r="B112" s="44" t="s">
        <v>100</v>
      </c>
      <c r="C112" s="45" t="s">
        <v>75</v>
      </c>
      <c r="D112" s="46">
        <v>1.6330999999999998E-2</v>
      </c>
      <c r="E112" s="71">
        <v>20.264376000000002</v>
      </c>
      <c r="F112" s="71">
        <f t="shared" si="3"/>
        <v>0.330937524456</v>
      </c>
      <c r="H112" s="47"/>
    </row>
    <row r="113" spans="1:8" ht="16.5" customHeight="1">
      <c r="A113" s="63"/>
      <c r="B113" s="50" t="s">
        <v>148</v>
      </c>
      <c r="C113" s="64"/>
      <c r="D113" s="51"/>
      <c r="E113" s="53">
        <v>0</v>
      </c>
      <c r="F113" s="72">
        <f t="shared" si="3"/>
        <v>0</v>
      </c>
      <c r="H113" s="47"/>
    </row>
    <row r="114" spans="1:8" ht="39">
      <c r="A114" s="65" t="s">
        <v>163</v>
      </c>
      <c r="B114" s="44" t="s">
        <v>93</v>
      </c>
      <c r="C114" s="45" t="s">
        <v>13</v>
      </c>
      <c r="D114" s="46">
        <v>74.849999999999994</v>
      </c>
      <c r="E114" s="71">
        <v>151.21699999999998</v>
      </c>
      <c r="F114" s="71">
        <f t="shared" si="3"/>
        <v>11318.592449999998</v>
      </c>
      <c r="H114" s="47"/>
    </row>
    <row r="115" spans="1:8" ht="39">
      <c r="A115" s="65" t="s">
        <v>164</v>
      </c>
      <c r="B115" s="44" t="s">
        <v>114</v>
      </c>
      <c r="C115" s="45" t="s">
        <v>13</v>
      </c>
      <c r="D115" s="46">
        <v>4.99</v>
      </c>
      <c r="E115" s="71">
        <v>47.253099999999996</v>
      </c>
      <c r="F115" s="71">
        <f t="shared" si="3"/>
        <v>235.792969</v>
      </c>
      <c r="H115" s="47"/>
    </row>
    <row r="116" spans="1:8" ht="26">
      <c r="A116" s="65" t="s">
        <v>165</v>
      </c>
      <c r="B116" s="44" t="s">
        <v>89</v>
      </c>
      <c r="C116" s="45" t="s">
        <v>9</v>
      </c>
      <c r="D116" s="46">
        <v>2.055E-3</v>
      </c>
      <c r="E116" s="71">
        <v>36599.3992</v>
      </c>
      <c r="F116" s="71">
        <f t="shared" si="3"/>
        <v>75.211765356000001</v>
      </c>
      <c r="H116" s="47"/>
    </row>
    <row r="117" spans="1:8" ht="39">
      <c r="A117" s="65" t="s">
        <v>166</v>
      </c>
      <c r="B117" s="44" t="s">
        <v>96</v>
      </c>
      <c r="C117" s="45" t="s">
        <v>14</v>
      </c>
      <c r="D117" s="46">
        <v>9.6</v>
      </c>
      <c r="E117" s="71">
        <v>3.4102000000000001</v>
      </c>
      <c r="F117" s="71">
        <f t="shared" si="3"/>
        <v>32.737920000000003</v>
      </c>
      <c r="H117" s="47"/>
    </row>
    <row r="118" spans="1:8" ht="13">
      <c r="A118" s="65" t="s">
        <v>167</v>
      </c>
      <c r="B118" s="44" t="s">
        <v>79</v>
      </c>
      <c r="C118" s="45" t="s">
        <v>11</v>
      </c>
      <c r="D118" s="46">
        <v>0.59935000000000005</v>
      </c>
      <c r="E118" s="71">
        <v>16.602599999999999</v>
      </c>
      <c r="F118" s="71">
        <f t="shared" ref="F118:F149" si="4">D118*E118</f>
        <v>9.9507683100000008</v>
      </c>
      <c r="H118" s="47"/>
    </row>
    <row r="119" spans="1:8" ht="16.5" customHeight="1">
      <c r="A119" s="63"/>
      <c r="B119" s="50" t="s">
        <v>149</v>
      </c>
      <c r="C119" s="64"/>
      <c r="D119" s="53"/>
      <c r="E119" s="53">
        <v>0</v>
      </c>
      <c r="F119" s="72">
        <f t="shared" si="4"/>
        <v>0</v>
      </c>
      <c r="H119" s="47"/>
    </row>
    <row r="120" spans="1:8" ht="52">
      <c r="A120" s="65" t="s">
        <v>163</v>
      </c>
      <c r="B120" s="44" t="s">
        <v>150</v>
      </c>
      <c r="C120" s="45" t="s">
        <v>13</v>
      </c>
      <c r="D120" s="46">
        <v>75</v>
      </c>
      <c r="E120" s="71">
        <v>265.03389999999996</v>
      </c>
      <c r="F120" s="71">
        <f t="shared" si="4"/>
        <v>19877.542499999996</v>
      </c>
      <c r="H120" s="47"/>
    </row>
    <row r="121" spans="1:8" ht="52">
      <c r="A121" s="65" t="s">
        <v>164</v>
      </c>
      <c r="B121" s="44" t="s">
        <v>151</v>
      </c>
      <c r="C121" s="45" t="s">
        <v>13</v>
      </c>
      <c r="D121" s="46">
        <v>64</v>
      </c>
      <c r="E121" s="71">
        <v>306.33390000000003</v>
      </c>
      <c r="F121" s="71">
        <f t="shared" si="4"/>
        <v>19605.369600000002</v>
      </c>
      <c r="H121" s="47"/>
    </row>
    <row r="122" spans="1:8" ht="39">
      <c r="A122" s="65" t="s">
        <v>165</v>
      </c>
      <c r="B122" s="44" t="s">
        <v>137</v>
      </c>
      <c r="C122" s="45" t="s">
        <v>138</v>
      </c>
      <c r="D122" s="46">
        <v>26.876999999999999</v>
      </c>
      <c r="E122" s="71">
        <v>675.14879999999994</v>
      </c>
      <c r="F122" s="71">
        <f t="shared" si="4"/>
        <v>18145.974297599998</v>
      </c>
      <c r="H122" s="47"/>
    </row>
    <row r="123" spans="1:8" ht="52">
      <c r="A123" s="65" t="s">
        <v>166</v>
      </c>
      <c r="B123" s="44" t="s">
        <v>152</v>
      </c>
      <c r="C123" s="45" t="s">
        <v>13</v>
      </c>
      <c r="D123" s="46">
        <v>29</v>
      </c>
      <c r="E123" s="71">
        <v>472.79649999999998</v>
      </c>
      <c r="F123" s="71">
        <f t="shared" si="4"/>
        <v>13711.0985</v>
      </c>
      <c r="H123" s="47"/>
    </row>
    <row r="124" spans="1:8" ht="65">
      <c r="A124" s="65" t="s">
        <v>167</v>
      </c>
      <c r="B124" s="44" t="s">
        <v>153</v>
      </c>
      <c r="C124" s="45" t="s">
        <v>14</v>
      </c>
      <c r="D124" s="46">
        <v>3</v>
      </c>
      <c r="E124" s="71">
        <v>3372.027</v>
      </c>
      <c r="F124" s="71">
        <f t="shared" si="4"/>
        <v>10116.081</v>
      </c>
      <c r="H124" s="47"/>
    </row>
    <row r="125" spans="1:8" ht="26">
      <c r="A125" s="65" t="s">
        <v>168</v>
      </c>
      <c r="B125" s="44" t="s">
        <v>140</v>
      </c>
      <c r="C125" s="45" t="s">
        <v>13</v>
      </c>
      <c r="D125" s="46">
        <v>433.5</v>
      </c>
      <c r="E125" s="71">
        <v>17.517099999999999</v>
      </c>
      <c r="F125" s="71">
        <f t="shared" si="4"/>
        <v>7593.6628499999997</v>
      </c>
      <c r="H125" s="47"/>
    </row>
    <row r="126" spans="1:8" ht="52">
      <c r="A126" s="65" t="s">
        <v>169</v>
      </c>
      <c r="B126" s="44" t="s">
        <v>154</v>
      </c>
      <c r="C126" s="45" t="s">
        <v>13</v>
      </c>
      <c r="D126" s="46">
        <v>29</v>
      </c>
      <c r="E126" s="71">
        <v>218.27049999999997</v>
      </c>
      <c r="F126" s="71">
        <f t="shared" si="4"/>
        <v>6329.8444999999992</v>
      </c>
      <c r="H126" s="47"/>
    </row>
    <row r="127" spans="1:8" ht="65">
      <c r="A127" s="65" t="s">
        <v>170</v>
      </c>
      <c r="B127" s="44" t="s">
        <v>143</v>
      </c>
      <c r="C127" s="45" t="s">
        <v>13</v>
      </c>
      <c r="D127" s="46">
        <v>67.2</v>
      </c>
      <c r="E127" s="71">
        <v>62.870399999999997</v>
      </c>
      <c r="F127" s="71">
        <f t="shared" si="4"/>
        <v>4224.8908799999999</v>
      </c>
      <c r="H127" s="47"/>
    </row>
    <row r="128" spans="1:8" ht="52">
      <c r="A128" s="65" t="s">
        <v>171</v>
      </c>
      <c r="B128" s="44" t="s">
        <v>94</v>
      </c>
      <c r="C128" s="45" t="s">
        <v>13</v>
      </c>
      <c r="D128" s="46">
        <v>30</v>
      </c>
      <c r="E128" s="71">
        <v>127.72319999999999</v>
      </c>
      <c r="F128" s="71">
        <f t="shared" si="4"/>
        <v>3831.6959999999999</v>
      </c>
      <c r="H128" s="47"/>
    </row>
    <row r="129" spans="1:8" ht="52">
      <c r="A129" s="65" t="s">
        <v>172</v>
      </c>
      <c r="B129" s="44" t="s">
        <v>155</v>
      </c>
      <c r="C129" s="45" t="s">
        <v>13</v>
      </c>
      <c r="D129" s="46">
        <v>22</v>
      </c>
      <c r="E129" s="71">
        <v>166.3682</v>
      </c>
      <c r="F129" s="71">
        <f t="shared" si="4"/>
        <v>3660.1004000000003</v>
      </c>
      <c r="H129" s="47"/>
    </row>
    <row r="130" spans="1:8" ht="65">
      <c r="A130" s="65" t="s">
        <v>173</v>
      </c>
      <c r="B130" s="44" t="s">
        <v>145</v>
      </c>
      <c r="C130" s="45" t="s">
        <v>13</v>
      </c>
      <c r="D130" s="46">
        <v>78.75</v>
      </c>
      <c r="E130" s="71">
        <v>45.955099999999995</v>
      </c>
      <c r="F130" s="71">
        <f t="shared" si="4"/>
        <v>3618.9641249999995</v>
      </c>
      <c r="H130" s="47"/>
    </row>
    <row r="131" spans="1:8" ht="65">
      <c r="A131" s="65" t="s">
        <v>174</v>
      </c>
      <c r="B131" s="44" t="s">
        <v>156</v>
      </c>
      <c r="C131" s="45" t="s">
        <v>13</v>
      </c>
      <c r="D131" s="46">
        <v>30.44</v>
      </c>
      <c r="E131" s="71">
        <v>88.46459999999999</v>
      </c>
      <c r="F131" s="71">
        <f t="shared" si="4"/>
        <v>2692.8624239999999</v>
      </c>
      <c r="H131" s="47"/>
    </row>
    <row r="132" spans="1:8" ht="13">
      <c r="A132" s="65" t="s">
        <v>175</v>
      </c>
      <c r="B132" s="44" t="s">
        <v>144</v>
      </c>
      <c r="C132" s="45" t="s">
        <v>138</v>
      </c>
      <c r="D132" s="46">
        <v>4.7969999999999997</v>
      </c>
      <c r="E132" s="71">
        <v>466.9083</v>
      </c>
      <c r="F132" s="71">
        <f t="shared" si="4"/>
        <v>2239.7591150999997</v>
      </c>
      <c r="H132" s="47"/>
    </row>
    <row r="133" spans="1:8" ht="65">
      <c r="A133" s="65" t="s">
        <v>176</v>
      </c>
      <c r="B133" s="44" t="s">
        <v>146</v>
      </c>
      <c r="C133" s="45" t="s">
        <v>13</v>
      </c>
      <c r="D133" s="46">
        <v>54.598999999999997</v>
      </c>
      <c r="E133" s="71">
        <v>32.178599999999996</v>
      </c>
      <c r="F133" s="71">
        <f t="shared" si="4"/>
        <v>1756.9193813999996</v>
      </c>
      <c r="H133" s="47"/>
    </row>
    <row r="134" spans="1:8" ht="39">
      <c r="A134" s="65" t="s">
        <v>177</v>
      </c>
      <c r="B134" s="44" t="s">
        <v>95</v>
      </c>
      <c r="C134" s="45" t="s">
        <v>90</v>
      </c>
      <c r="D134" s="46">
        <v>6.8559999999999996E-2</v>
      </c>
      <c r="E134" s="71">
        <v>22765.014299999995</v>
      </c>
      <c r="F134" s="71">
        <f t="shared" si="4"/>
        <v>1560.7693804079995</v>
      </c>
      <c r="H134" s="47"/>
    </row>
    <row r="135" spans="1:8" ht="65">
      <c r="A135" s="65" t="s">
        <v>178</v>
      </c>
      <c r="B135" s="44" t="s">
        <v>141</v>
      </c>
      <c r="C135" s="45" t="s">
        <v>13</v>
      </c>
      <c r="D135" s="46">
        <v>30.45</v>
      </c>
      <c r="E135" s="71">
        <v>37.341099999999997</v>
      </c>
      <c r="F135" s="71">
        <f t="shared" si="4"/>
        <v>1137.0364949999998</v>
      </c>
      <c r="H135" s="47"/>
    </row>
    <row r="136" spans="1:8" ht="13">
      <c r="A136" s="65" t="s">
        <v>179</v>
      </c>
      <c r="B136" s="44" t="s">
        <v>147</v>
      </c>
      <c r="C136" s="45" t="s">
        <v>14</v>
      </c>
      <c r="D136" s="46">
        <v>867</v>
      </c>
      <c r="E136" s="71">
        <v>1.0088999999999999</v>
      </c>
      <c r="F136" s="71">
        <f t="shared" si="4"/>
        <v>874.71629999999993</v>
      </c>
      <c r="H136" s="47"/>
    </row>
    <row r="137" spans="1:8" ht="65">
      <c r="A137" s="65" t="s">
        <v>180</v>
      </c>
      <c r="B137" s="44" t="s">
        <v>157</v>
      </c>
      <c r="C137" s="45" t="s">
        <v>14</v>
      </c>
      <c r="D137" s="46">
        <v>6</v>
      </c>
      <c r="E137" s="71">
        <v>96.240799999999993</v>
      </c>
      <c r="F137" s="71">
        <f t="shared" si="4"/>
        <v>577.44479999999999</v>
      </c>
      <c r="H137" s="47"/>
    </row>
    <row r="138" spans="1:8" ht="13">
      <c r="A138" s="65" t="s">
        <v>181</v>
      </c>
      <c r="B138" s="44" t="s">
        <v>97</v>
      </c>
      <c r="C138" s="45" t="s">
        <v>11</v>
      </c>
      <c r="D138" s="46">
        <v>1.2790999999999999</v>
      </c>
      <c r="E138" s="71">
        <v>219.0316</v>
      </c>
      <c r="F138" s="71">
        <f t="shared" si="4"/>
        <v>280.16331955999999</v>
      </c>
      <c r="H138" s="47"/>
    </row>
    <row r="139" spans="1:8" ht="39">
      <c r="A139" s="65" t="s">
        <v>182</v>
      </c>
      <c r="B139" s="44" t="s">
        <v>158</v>
      </c>
      <c r="C139" s="45" t="s">
        <v>90</v>
      </c>
      <c r="D139" s="46">
        <v>9.8600000000000007E-3</v>
      </c>
      <c r="E139" s="71">
        <v>27726.3125</v>
      </c>
      <c r="F139" s="71">
        <f t="shared" si="4"/>
        <v>273.38144125000002</v>
      </c>
      <c r="H139" s="47"/>
    </row>
    <row r="140" spans="1:8" ht="13">
      <c r="A140" s="65" t="s">
        <v>183</v>
      </c>
      <c r="B140" s="44" t="s">
        <v>79</v>
      </c>
      <c r="C140" s="45" t="s">
        <v>11</v>
      </c>
      <c r="D140" s="46">
        <v>9.0321999999999996</v>
      </c>
      <c r="E140" s="71">
        <v>16.602599999999999</v>
      </c>
      <c r="F140" s="71">
        <f t="shared" si="4"/>
        <v>149.95800371999999</v>
      </c>
      <c r="H140" s="47"/>
    </row>
    <row r="141" spans="1:8" ht="26">
      <c r="A141" s="65" t="s">
        <v>184</v>
      </c>
      <c r="B141" s="44" t="s">
        <v>89</v>
      </c>
      <c r="C141" s="45" t="s">
        <v>9</v>
      </c>
      <c r="D141" s="46">
        <v>3.3E-3</v>
      </c>
      <c r="E141" s="71">
        <v>36599.3992</v>
      </c>
      <c r="F141" s="71">
        <f t="shared" si="4"/>
        <v>120.77801735999999</v>
      </c>
      <c r="H141" s="47"/>
    </row>
    <row r="142" spans="1:8" ht="13">
      <c r="A142" s="65" t="s">
        <v>185</v>
      </c>
      <c r="B142" s="44" t="s">
        <v>99</v>
      </c>
      <c r="C142" s="45" t="s">
        <v>11</v>
      </c>
      <c r="D142" s="46">
        <v>3.0001600000000002</v>
      </c>
      <c r="E142" s="71">
        <v>29.570799999999998</v>
      </c>
      <c r="F142" s="71">
        <f t="shared" si="4"/>
        <v>88.717131327999994</v>
      </c>
      <c r="H142" s="47"/>
    </row>
    <row r="143" spans="1:8" ht="26">
      <c r="A143" s="65" t="s">
        <v>186</v>
      </c>
      <c r="B143" s="44" t="s">
        <v>98</v>
      </c>
      <c r="C143" s="45" t="s">
        <v>9</v>
      </c>
      <c r="D143" s="46">
        <v>1.17E-3</v>
      </c>
      <c r="E143" s="71">
        <v>45178.984499999999</v>
      </c>
      <c r="F143" s="71">
        <f t="shared" si="4"/>
        <v>52.859411864999998</v>
      </c>
      <c r="H143" s="47"/>
    </row>
    <row r="144" spans="1:8" ht="26">
      <c r="A144" s="65" t="s">
        <v>187</v>
      </c>
      <c r="B144" s="44" t="s">
        <v>80</v>
      </c>
      <c r="C144" s="45" t="s">
        <v>75</v>
      </c>
      <c r="D144" s="46">
        <v>1.2236</v>
      </c>
      <c r="E144" s="71">
        <v>33.234699999999997</v>
      </c>
      <c r="F144" s="71">
        <f t="shared" si="4"/>
        <v>40.665978919999993</v>
      </c>
      <c r="H144" s="47"/>
    </row>
    <row r="145" spans="1:8" ht="52">
      <c r="A145" s="65" t="s">
        <v>188</v>
      </c>
      <c r="B145" s="44" t="s">
        <v>83</v>
      </c>
      <c r="C145" s="45" t="s">
        <v>9</v>
      </c>
      <c r="D145" s="46">
        <v>1.0319999999999999E-3</v>
      </c>
      <c r="E145" s="71">
        <v>33307.8128</v>
      </c>
      <c r="F145" s="71">
        <f t="shared" si="4"/>
        <v>34.373662809599999</v>
      </c>
      <c r="H145" s="47"/>
    </row>
    <row r="146" spans="1:8" ht="39">
      <c r="A146" s="65" t="s">
        <v>189</v>
      </c>
      <c r="B146" s="44" t="s">
        <v>86</v>
      </c>
      <c r="C146" s="45" t="s">
        <v>75</v>
      </c>
      <c r="D146" s="46">
        <v>9.0800000000000006E-2</v>
      </c>
      <c r="E146" s="71">
        <v>92.146199999999993</v>
      </c>
      <c r="F146" s="71">
        <f t="shared" si="4"/>
        <v>8.3668749600000005</v>
      </c>
      <c r="H146" s="47"/>
    </row>
    <row r="147" spans="1:8" ht="26">
      <c r="A147" s="65" t="s">
        <v>190</v>
      </c>
      <c r="B147" s="44" t="s">
        <v>159</v>
      </c>
      <c r="C147" s="45" t="s">
        <v>9</v>
      </c>
      <c r="D147" s="46">
        <v>1.8000000000000001E-4</v>
      </c>
      <c r="E147" s="71">
        <v>45300.087899999999</v>
      </c>
      <c r="F147" s="71">
        <f t="shared" si="4"/>
        <v>8.1540158219999999</v>
      </c>
      <c r="H147" s="47"/>
    </row>
    <row r="148" spans="1:8" ht="13">
      <c r="A148" s="65" t="s">
        <v>191</v>
      </c>
      <c r="B148" s="44" t="s">
        <v>78</v>
      </c>
      <c r="C148" s="45" t="s">
        <v>11</v>
      </c>
      <c r="D148" s="46">
        <v>2.0300000000000001E-3</v>
      </c>
      <c r="E148" s="71">
        <v>1732.7828</v>
      </c>
      <c r="F148" s="71">
        <f t="shared" si="4"/>
        <v>3.5175490840000001</v>
      </c>
      <c r="H148" s="47"/>
    </row>
    <row r="149" spans="1:8" ht="13">
      <c r="A149" s="65" t="s">
        <v>192</v>
      </c>
      <c r="B149" s="44" t="s">
        <v>100</v>
      </c>
      <c r="C149" s="45" t="s">
        <v>75</v>
      </c>
      <c r="D149" s="46">
        <v>2.053E-2</v>
      </c>
      <c r="E149" s="71">
        <v>20.264376000000002</v>
      </c>
      <c r="F149" s="71">
        <f t="shared" si="4"/>
        <v>0.41602763928000003</v>
      </c>
      <c r="H149" s="47"/>
    </row>
    <row r="150" spans="1:8" ht="16.5" customHeight="1">
      <c r="A150" s="83" t="s">
        <v>196</v>
      </c>
      <c r="B150" s="84"/>
      <c r="C150" s="84"/>
      <c r="D150" s="84"/>
      <c r="E150" s="48"/>
      <c r="F150" s="49">
        <f>SUM(F86:F149)</f>
        <v>231727.22895475471</v>
      </c>
      <c r="H150" s="47"/>
    </row>
    <row r="151" spans="1:8" s="67" customFormat="1" ht="16.5" customHeight="1">
      <c r="A151" s="85" t="s">
        <v>197</v>
      </c>
      <c r="B151" s="86"/>
      <c r="C151" s="86"/>
      <c r="D151" s="86"/>
      <c r="E151" s="68"/>
      <c r="F151" s="69">
        <f>F150+F83</f>
        <v>707324.24038425111</v>
      </c>
    </row>
    <row r="158" spans="1:8">
      <c r="F158" s="61"/>
    </row>
  </sheetData>
  <sortState ref="A2207:AK2233">
    <sortCondition descending="1" ref="F2207:F2233"/>
  </sortState>
  <mergeCells count="9">
    <mergeCell ref="A2:F2"/>
    <mergeCell ref="A3:F3"/>
    <mergeCell ref="B62:D62"/>
    <mergeCell ref="A151:D151"/>
    <mergeCell ref="A6:D6"/>
    <mergeCell ref="A83:D83"/>
    <mergeCell ref="A84:D84"/>
    <mergeCell ref="A150:D150"/>
    <mergeCell ref="A7:D7"/>
  </mergeCells>
  <pageMargins left="0.6" right="0.4" top="0.65" bottom="0.4" header="0.4" footer="0.4"/>
  <pageSetup paperSize="9" scale="96" orientation="portrait"/>
  <headerFooter>
    <oddHeader>&amp;C&amp;P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РАБОТЫ</vt:lpstr>
      <vt:lpstr>МАТЕРИАЛЫ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Михаил Моисеев</cp:lastModifiedBy>
  <dcterms:created xsi:type="dcterms:W3CDTF">2016-10-18T04:30:26Z</dcterms:created>
  <dcterms:modified xsi:type="dcterms:W3CDTF">2017-02-05T07:54:06Z</dcterms:modified>
</cp:coreProperties>
</file>