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Сергей\Documents\Дом\"/>
    </mc:Choice>
  </mc:AlternateContent>
  <xr:revisionPtr revIDLastSave="0" documentId="13_ncr:1_{E414160D-E6BC-4CE2-8BA8-94C4F7A70E6D}" xr6:coauthVersionLast="47" xr6:coauthVersionMax="47" xr10:uidLastSave="{00000000-0000-0000-0000-000000000000}"/>
  <bookViews>
    <workbookView xWindow="-108" yWindow="-108" windowWidth="23256" windowHeight="12576" xr2:uid="{7D826B18-F1EA-4BA3-8E7F-4F8969699DAA}"/>
  </bookViews>
  <sheets>
    <sheet name="Лист2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8" i="2" l="1"/>
  <c r="E55" i="2"/>
  <c r="E54" i="2"/>
  <c r="J37" i="2"/>
  <c r="J36" i="2"/>
  <c r="J34" i="2"/>
  <c r="E27" i="2"/>
  <c r="J29" i="2" s="1"/>
  <c r="F19" i="2"/>
  <c r="J18" i="2"/>
  <c r="E17" i="2"/>
  <c r="J17" i="2" s="1"/>
  <c r="E16" i="2"/>
  <c r="J16" i="2" s="1"/>
  <c r="J15" i="2"/>
  <c r="E14" i="2"/>
  <c r="J14" i="2" s="1"/>
  <c r="E13" i="2"/>
  <c r="J13" i="2" s="1"/>
  <c r="E11" i="2"/>
  <c r="J11" i="2" s="1"/>
  <c r="G14" i="2" l="1"/>
  <c r="J19" i="2"/>
  <c r="G19" i="2" s="1"/>
  <c r="J28" i="2"/>
  <c r="G13" i="2"/>
  <c r="G11" i="2"/>
</calcChain>
</file>

<file path=xl/sharedStrings.xml><?xml version="1.0" encoding="utf-8"?>
<sst xmlns="http://schemas.openxmlformats.org/spreadsheetml/2006/main" count="74" uniqueCount="60">
  <si>
    <t>Расчеты материалов и работы</t>
  </si>
  <si>
    <t>Кладка стены из керамоблоков (термоблока)</t>
  </si>
  <si>
    <t>38х25х22</t>
  </si>
  <si>
    <t>Размер блока</t>
  </si>
  <si>
    <t>Метров квадратных</t>
  </si>
  <si>
    <t>Вид работы</t>
  </si>
  <si>
    <t>2,4 на 2,6</t>
  </si>
  <si>
    <t>Кол-во блоков в метре</t>
  </si>
  <si>
    <t>Надо блоков</t>
  </si>
  <si>
    <t>В наличии</t>
  </si>
  <si>
    <t>Докупить?</t>
  </si>
  <si>
    <t>Итого кладка в кубах</t>
  </si>
  <si>
    <t>Кладка стены из пеноблоков
С учетом резки блока на 3 части</t>
  </si>
  <si>
    <t>60х30х18</t>
  </si>
  <si>
    <t>Основание боковой стены</t>
  </si>
  <si>
    <t>4 на 0,5</t>
  </si>
  <si>
    <t>Стойки боковой стены</t>
  </si>
  <si>
    <t>0,2 на 2 (5)</t>
  </si>
  <si>
    <t>3 на 1</t>
  </si>
  <si>
    <t xml:space="preserve">Боковина фасадной стены </t>
  </si>
  <si>
    <t xml:space="preserve">Основание фасадной стены </t>
  </si>
  <si>
    <t>Стойки фасадной стены</t>
  </si>
  <si>
    <t>0,2 на 3 (4)</t>
  </si>
  <si>
    <t xml:space="preserve">Непредвиденные </t>
  </si>
  <si>
    <t xml:space="preserve">Итого кладка пеноблоков </t>
  </si>
  <si>
    <t>Цена за работу за единицу</t>
  </si>
  <si>
    <t xml:space="preserve">Заливка плиты внутри готового фундамента </t>
  </si>
  <si>
    <t xml:space="preserve">Высота 10 см </t>
  </si>
  <si>
    <t xml:space="preserve">Площадь 2,25 на 7 </t>
  </si>
  <si>
    <t>2,25 на 7</t>
  </si>
  <si>
    <t>Итого работы по плите</t>
  </si>
  <si>
    <t>Объем бетона (м куб)</t>
  </si>
  <si>
    <t>Разметка и выравнивание площадки под бетонирование</t>
  </si>
  <si>
    <t>Вязка арматуры</t>
  </si>
  <si>
    <t>Изготовление бетона в миксере на месте проведения работ</t>
  </si>
  <si>
    <t>Опалубка не требуется</t>
  </si>
  <si>
    <t>А</t>
  </si>
  <si>
    <t>Разметка и установка опорных стоек из квадрата на бетонное основание  (анкера из арматуры)</t>
  </si>
  <si>
    <t>Резка стоек (квадрата) 5 шт</t>
  </si>
  <si>
    <t>Итого работы</t>
  </si>
  <si>
    <t>Изготовление подпятников (резка) для стоек</t>
  </si>
  <si>
    <t>Крепление подпятников на основание фундамента количство отверстий 3</t>
  </si>
  <si>
    <t>Приварка подпятников к арматуре</t>
  </si>
  <si>
    <t>Выставление и приварка стоек к подпятникам</t>
  </si>
  <si>
    <t>Цена по объему</t>
  </si>
  <si>
    <t>Изготовление АРМ пояса и муерлата из швелера</t>
  </si>
  <si>
    <t>метров</t>
  </si>
  <si>
    <t xml:space="preserve">Облицовка и утепление внутренней стены </t>
  </si>
  <si>
    <t>Резка ГВЛ на полоски 10 см</t>
  </si>
  <si>
    <t>8 метров на 2,5</t>
  </si>
  <si>
    <t>Крепление фольгированного утеплителя к стене с использованием полосок ГВЛ</t>
  </si>
  <si>
    <t>Крепление ГВЛ на клей и шурупы</t>
  </si>
  <si>
    <t>один скат</t>
  </si>
  <si>
    <t>высота по коньку 0,6 метров</t>
  </si>
  <si>
    <t>площадь  плиты перекрытия</t>
  </si>
  <si>
    <t>8 метров на 4</t>
  </si>
  <si>
    <t>Изготовление крыши над плитой перекрытия без теплового пирога</t>
  </si>
  <si>
    <t>Изготовление козырька над трубой дымохода из металла (до 100 кг)</t>
  </si>
  <si>
    <t>Изготовление металлической конструкуции для усиления трубы дымохода из металла (до 50 кг)</t>
  </si>
  <si>
    <t>Частичный ремонт существующей крыши для исключения схода снега на дымоход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</si>
</sst>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7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2" fontId="0" fillId="0" borderId="0" xfId="0" applyNumberFormat="1"/>
    <xf numFmtId="1" fontId="0" fillId="0" borderId="0" xfId="0" applyNumberFormat="1"/>
    <xf numFmtId="0" fontId="0" fillId="0" borderId="0" xfId="0" applyAlignment="1">
      <alignment horizontal="center" vertical="top"/>
    </xf>
    <xf numFmtId="2" fontId="1" fillId="0" borderId="0" xfId="0" applyNumberFormat="1" applyFont="1"/>
    <xf numFmtId="0" fontId="1" fillId="0" borderId="0" xfId="0" applyFont="1"/>
    <xf numFmtId="0" fontId="0" fillId="0" borderId="0" xfId="0" applyAlignment="1">
      <alignment horizontal="center" vertical="top" wrapText="1"/>
    </xf>
    <xf numFmtId="167" fontId="1" fillId="0" borderId="0" xfId="0" applyNumberFormat="1" applyFont="1"/>
    <xf numFmtId="0" fontId="1" fillId="0" borderId="0" xfId="0" applyFont="1" applyAlignment="1">
      <alignment vertical="top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0" fillId="2" borderId="0" xfId="0" applyFill="1" applyAlignment="1">
      <alignment horizontal="center" vertical="center"/>
    </xf>
    <xf numFmtId="0" fontId="1" fillId="3" borderId="0" xfId="0" applyFont="1" applyFill="1" applyAlignment="1">
      <alignment horizontal="right" vertical="top" wrapText="1"/>
    </xf>
    <xf numFmtId="0" fontId="0" fillId="2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BD4558-96BC-4C12-AFA3-3925025B14E4}">
  <dimension ref="A1:L58"/>
  <sheetViews>
    <sheetView tabSelected="1" workbookViewId="0">
      <selection activeCell="H11" sqref="H11"/>
    </sheetView>
  </sheetViews>
  <sheetFormatPr defaultRowHeight="14.4" x14ac:dyDescent="0.3"/>
  <cols>
    <col min="1" max="1" width="4.5546875" style="7" customWidth="1"/>
    <col min="2" max="2" width="44.21875" customWidth="1"/>
    <col min="3" max="3" width="17.21875" customWidth="1"/>
    <col min="4" max="4" width="10.88671875" customWidth="1"/>
    <col min="5" max="5" width="10.77734375" customWidth="1"/>
    <col min="6" max="6" width="11" customWidth="1"/>
    <col min="7" max="7" width="12.77734375" customWidth="1"/>
    <col min="8" max="8" width="14.88671875" customWidth="1"/>
    <col min="9" max="9" width="15.88671875" customWidth="1"/>
    <col min="10" max="10" width="16" customWidth="1"/>
    <col min="11" max="11" width="14.33203125" customWidth="1"/>
    <col min="12" max="12" width="12.6640625" customWidth="1"/>
  </cols>
  <sheetData>
    <row r="1" spans="1:12" x14ac:dyDescent="0.3">
      <c r="A1" s="7" t="s">
        <v>0</v>
      </c>
    </row>
    <row r="2" spans="1:12" s="2" customFormat="1" ht="27.6" customHeight="1" x14ac:dyDescent="0.3">
      <c r="A2" s="7"/>
      <c r="B2" s="15" t="s">
        <v>5</v>
      </c>
      <c r="J2" s="2" t="s">
        <v>39</v>
      </c>
      <c r="K2" s="3" t="s">
        <v>25</v>
      </c>
      <c r="L2" s="3" t="s">
        <v>44</v>
      </c>
    </row>
    <row r="3" spans="1:12" s="2" customFormat="1" ht="30.6" customHeight="1" x14ac:dyDescent="0.3">
      <c r="A3" s="7" t="s">
        <v>36</v>
      </c>
      <c r="B3" s="13" t="s">
        <v>37</v>
      </c>
      <c r="D3" s="3"/>
      <c r="E3" s="3"/>
      <c r="F3" s="3"/>
      <c r="J3" s="14"/>
      <c r="K3" s="3"/>
    </row>
    <row r="4" spans="1:12" s="2" customFormat="1" ht="17.399999999999999" customHeight="1" x14ac:dyDescent="0.3">
      <c r="A4" s="7"/>
      <c r="B4" s="13" t="s">
        <v>38</v>
      </c>
      <c r="D4" s="3"/>
      <c r="E4" s="3"/>
      <c r="F4" s="3"/>
      <c r="J4" s="16">
        <v>5</v>
      </c>
      <c r="K4" s="3"/>
    </row>
    <row r="5" spans="1:12" s="2" customFormat="1" ht="17.399999999999999" customHeight="1" x14ac:dyDescent="0.3">
      <c r="A5" s="7"/>
      <c r="B5" s="13" t="s">
        <v>40</v>
      </c>
      <c r="D5" s="3"/>
      <c r="E5" s="3"/>
      <c r="F5" s="3"/>
      <c r="J5" s="16">
        <v>5</v>
      </c>
      <c r="K5" s="3"/>
    </row>
    <row r="6" spans="1:12" s="2" customFormat="1" ht="33.6" customHeight="1" x14ac:dyDescent="0.3">
      <c r="A6" s="7"/>
      <c r="B6" s="13" t="s">
        <v>41</v>
      </c>
      <c r="D6" s="3"/>
      <c r="E6" s="3"/>
      <c r="F6" s="3"/>
      <c r="J6" s="16">
        <v>15</v>
      </c>
      <c r="K6" s="3"/>
    </row>
    <row r="7" spans="1:12" s="2" customFormat="1" ht="16.8" customHeight="1" x14ac:dyDescent="0.3">
      <c r="A7" s="7"/>
      <c r="B7" s="13" t="s">
        <v>42</v>
      </c>
      <c r="D7" s="3"/>
      <c r="E7" s="3"/>
      <c r="F7" s="3"/>
      <c r="J7" s="16">
        <v>15</v>
      </c>
      <c r="K7" s="3"/>
    </row>
    <row r="8" spans="1:12" s="2" customFormat="1" ht="16.2" customHeight="1" x14ac:dyDescent="0.3">
      <c r="A8" s="7"/>
      <c r="B8" s="13" t="s">
        <v>43</v>
      </c>
      <c r="D8" s="3"/>
      <c r="E8" s="3"/>
      <c r="F8" s="3"/>
      <c r="J8" s="16">
        <v>5</v>
      </c>
      <c r="K8" s="3"/>
    </row>
    <row r="9" spans="1:12" s="2" customFormat="1" ht="15" customHeight="1" x14ac:dyDescent="0.3">
      <c r="A9" s="7"/>
      <c r="D9" s="3"/>
      <c r="E9" s="3"/>
      <c r="F9" s="3"/>
      <c r="J9" s="3"/>
      <c r="K9" s="3"/>
    </row>
    <row r="10" spans="1:12" s="2" customFormat="1" ht="36" customHeight="1" x14ac:dyDescent="0.3">
      <c r="A10" s="7"/>
      <c r="B10" s="15" t="s">
        <v>5</v>
      </c>
      <c r="C10" s="2" t="s">
        <v>3</v>
      </c>
      <c r="D10" s="4" t="s">
        <v>4</v>
      </c>
      <c r="E10" s="4"/>
      <c r="F10" s="3" t="s">
        <v>7</v>
      </c>
      <c r="G10" s="2" t="s">
        <v>8</v>
      </c>
      <c r="H10" s="2" t="s">
        <v>9</v>
      </c>
      <c r="I10" s="2" t="s">
        <v>10</v>
      </c>
      <c r="J10" s="3" t="s">
        <v>11</v>
      </c>
      <c r="K10" s="3" t="s">
        <v>25</v>
      </c>
    </row>
    <row r="11" spans="1:12" x14ac:dyDescent="0.3">
      <c r="A11" s="7">
        <v>1</v>
      </c>
      <c r="B11" t="s">
        <v>1</v>
      </c>
      <c r="C11" t="s">
        <v>2</v>
      </c>
      <c r="D11" t="s">
        <v>6</v>
      </c>
      <c r="E11">
        <f>2.4*2.6</f>
        <v>6.24</v>
      </c>
      <c r="F11">
        <v>17.3</v>
      </c>
      <c r="G11" s="6">
        <f>E11*F11</f>
        <v>107.95200000000001</v>
      </c>
      <c r="H11">
        <v>92</v>
      </c>
      <c r="J11" s="8">
        <f>E11*0.4</f>
        <v>2.4960000000000004</v>
      </c>
    </row>
    <row r="12" spans="1:12" ht="28.8" x14ac:dyDescent="0.3">
      <c r="A12" s="7">
        <v>2</v>
      </c>
      <c r="B12" s="1" t="s">
        <v>12</v>
      </c>
      <c r="C12" t="s">
        <v>13</v>
      </c>
    </row>
    <row r="13" spans="1:12" x14ac:dyDescent="0.3">
      <c r="B13" t="s">
        <v>14</v>
      </c>
      <c r="D13" t="s">
        <v>15</v>
      </c>
      <c r="E13">
        <f>4*0.5</f>
        <v>2</v>
      </c>
      <c r="G13" s="6">
        <f>F19*J13</f>
        <v>24.691358024691361</v>
      </c>
      <c r="J13">
        <f>E13*0.4</f>
        <v>0.8</v>
      </c>
      <c r="K13" s="5"/>
    </row>
    <row r="14" spans="1:12" x14ac:dyDescent="0.3">
      <c r="B14" t="s">
        <v>16</v>
      </c>
      <c r="D14" t="s">
        <v>17</v>
      </c>
      <c r="E14">
        <f>0.2*2*5</f>
        <v>2</v>
      </c>
      <c r="G14" s="6">
        <f>F19*J14</f>
        <v>24.691358024691361</v>
      </c>
      <c r="J14">
        <f>E14*0.4</f>
        <v>0.8</v>
      </c>
    </row>
    <row r="15" spans="1:12" x14ac:dyDescent="0.3">
      <c r="B15" t="s">
        <v>19</v>
      </c>
      <c r="D15" t="s">
        <v>18</v>
      </c>
      <c r="E15">
        <v>3</v>
      </c>
      <c r="J15">
        <f>E15*0.4</f>
        <v>1.2000000000000002</v>
      </c>
    </row>
    <row r="16" spans="1:12" x14ac:dyDescent="0.3">
      <c r="B16" t="s">
        <v>20</v>
      </c>
      <c r="D16" t="s">
        <v>15</v>
      </c>
      <c r="E16">
        <f>4*0.5</f>
        <v>2</v>
      </c>
      <c r="J16">
        <f>E16*0.4</f>
        <v>0.8</v>
      </c>
    </row>
    <row r="17" spans="1:12" x14ac:dyDescent="0.3">
      <c r="B17" t="s">
        <v>21</v>
      </c>
      <c r="D17" t="s">
        <v>22</v>
      </c>
      <c r="E17">
        <f>0.2*3*4</f>
        <v>2.4000000000000004</v>
      </c>
      <c r="J17">
        <f>E17*0.4</f>
        <v>0.96000000000000019</v>
      </c>
    </row>
    <row r="18" spans="1:12" x14ac:dyDescent="0.3">
      <c r="B18" t="s">
        <v>23</v>
      </c>
      <c r="E18">
        <v>3</v>
      </c>
      <c r="J18">
        <f>E18*0.4</f>
        <v>1.2000000000000002</v>
      </c>
    </row>
    <row r="19" spans="1:12" x14ac:dyDescent="0.3">
      <c r="B19" t="s">
        <v>24</v>
      </c>
      <c r="F19" s="6">
        <f>1/(0.6*0.3*0.18)</f>
        <v>30.8641975308642</v>
      </c>
      <c r="G19" s="6">
        <f>J19*F19</f>
        <v>177.7777777777778</v>
      </c>
      <c r="J19" s="9">
        <f>SUM(J13:J18)</f>
        <v>5.7600000000000007</v>
      </c>
    </row>
    <row r="20" spans="1:12" x14ac:dyDescent="0.3">
      <c r="F20" s="6"/>
      <c r="G20" s="6"/>
      <c r="J20" s="9"/>
    </row>
    <row r="21" spans="1:12" ht="28.8" x14ac:dyDescent="0.3">
      <c r="A21" s="7">
        <v>3</v>
      </c>
      <c r="B21" s="15" t="s">
        <v>5</v>
      </c>
      <c r="C21" s="2"/>
      <c r="D21" s="2"/>
      <c r="E21" s="2"/>
      <c r="F21" s="2"/>
      <c r="G21" s="2"/>
      <c r="H21" s="2"/>
      <c r="I21" s="2" t="s">
        <v>46</v>
      </c>
      <c r="J21" s="2" t="s">
        <v>39</v>
      </c>
      <c r="K21" s="3" t="s">
        <v>25</v>
      </c>
      <c r="L21" s="3" t="s">
        <v>44</v>
      </c>
    </row>
    <row r="22" spans="1:12" x14ac:dyDescent="0.3">
      <c r="B22" t="s">
        <v>45</v>
      </c>
      <c r="F22" s="6"/>
      <c r="G22" s="6"/>
      <c r="I22">
        <v>10</v>
      </c>
      <c r="J22" s="9">
        <v>10</v>
      </c>
    </row>
    <row r="23" spans="1:12" x14ac:dyDescent="0.3">
      <c r="F23" s="6"/>
      <c r="G23" s="6"/>
      <c r="J23" s="9"/>
    </row>
    <row r="24" spans="1:12" ht="28.8" x14ac:dyDescent="0.3">
      <c r="B24" s="15" t="s">
        <v>5</v>
      </c>
      <c r="D24" s="4" t="s">
        <v>4</v>
      </c>
      <c r="E24" s="4"/>
      <c r="J24" s="10" t="s">
        <v>30</v>
      </c>
    </row>
    <row r="25" spans="1:12" x14ac:dyDescent="0.3">
      <c r="A25" s="7">
        <v>4</v>
      </c>
      <c r="B25" t="s">
        <v>26</v>
      </c>
    </row>
    <row r="26" spans="1:12" x14ac:dyDescent="0.3">
      <c r="B26" t="s">
        <v>27</v>
      </c>
    </row>
    <row r="27" spans="1:12" x14ac:dyDescent="0.3">
      <c r="B27" t="s">
        <v>28</v>
      </c>
      <c r="D27" t="s">
        <v>29</v>
      </c>
      <c r="E27">
        <f>2.25*7</f>
        <v>15.75</v>
      </c>
    </row>
    <row r="28" spans="1:12" x14ac:dyDescent="0.3">
      <c r="B28" t="s">
        <v>31</v>
      </c>
      <c r="J28" s="11">
        <f>E27*0.1</f>
        <v>1.5750000000000002</v>
      </c>
    </row>
    <row r="29" spans="1:12" ht="28.8" x14ac:dyDescent="0.3">
      <c r="B29" s="1" t="s">
        <v>32</v>
      </c>
      <c r="J29" s="12">
        <f>E27</f>
        <v>15.75</v>
      </c>
    </row>
    <row r="30" spans="1:12" x14ac:dyDescent="0.3">
      <c r="B30" t="s">
        <v>33</v>
      </c>
    </row>
    <row r="31" spans="1:12" ht="28.8" x14ac:dyDescent="0.3">
      <c r="B31" s="1" t="s">
        <v>34</v>
      </c>
    </row>
    <row r="32" spans="1:12" x14ac:dyDescent="0.3">
      <c r="B32" t="s">
        <v>35</v>
      </c>
    </row>
    <row r="34" spans="1:12" x14ac:dyDescent="0.3">
      <c r="A34" s="7">
        <v>5</v>
      </c>
      <c r="B34" s="17" t="s">
        <v>47</v>
      </c>
      <c r="C34" t="s">
        <v>49</v>
      </c>
      <c r="J34" s="9">
        <f>8*2.5</f>
        <v>20</v>
      </c>
    </row>
    <row r="35" spans="1:12" x14ac:dyDescent="0.3">
      <c r="B35" t="s">
        <v>48</v>
      </c>
    </row>
    <row r="36" spans="1:12" ht="28.8" x14ac:dyDescent="0.3">
      <c r="B36" s="1" t="s">
        <v>50</v>
      </c>
      <c r="J36" s="9">
        <f>8*2.5</f>
        <v>20</v>
      </c>
    </row>
    <row r="37" spans="1:12" x14ac:dyDescent="0.3">
      <c r="B37" t="s">
        <v>51</v>
      </c>
      <c r="J37" s="9">
        <f>8*2.5</f>
        <v>20</v>
      </c>
    </row>
    <row r="39" spans="1:12" ht="28.8" x14ac:dyDescent="0.3">
      <c r="A39" s="7">
        <v>6</v>
      </c>
      <c r="B39" s="15" t="s">
        <v>5</v>
      </c>
      <c r="C39" s="2"/>
      <c r="D39" s="2"/>
      <c r="E39" s="2"/>
      <c r="F39" s="2"/>
      <c r="G39" s="2"/>
      <c r="H39" s="2"/>
      <c r="I39" s="2" t="s">
        <v>46</v>
      </c>
      <c r="J39" s="2" t="s">
        <v>39</v>
      </c>
      <c r="K39" s="3" t="s">
        <v>25</v>
      </c>
      <c r="L39" s="3" t="s">
        <v>44</v>
      </c>
    </row>
    <row r="40" spans="1:12" ht="28.8" x14ac:dyDescent="0.3">
      <c r="B40" s="1" t="s">
        <v>56</v>
      </c>
    </row>
    <row r="41" spans="1:12" x14ac:dyDescent="0.3">
      <c r="B41" t="s">
        <v>52</v>
      </c>
    </row>
    <row r="42" spans="1:12" x14ac:dyDescent="0.3">
      <c r="B42" t="s">
        <v>53</v>
      </c>
      <c r="C42">
        <v>0.6</v>
      </c>
    </row>
    <row r="43" spans="1:12" x14ac:dyDescent="0.3">
      <c r="B43" t="s">
        <v>54</v>
      </c>
      <c r="C43" t="s">
        <v>55</v>
      </c>
      <c r="I43">
        <v>40</v>
      </c>
      <c r="J43" s="9">
        <v>40</v>
      </c>
    </row>
    <row r="44" spans="1:12" ht="28.8" x14ac:dyDescent="0.3">
      <c r="B44" s="1" t="s">
        <v>57</v>
      </c>
    </row>
    <row r="45" spans="1:12" ht="28.8" x14ac:dyDescent="0.3">
      <c r="B45" s="1" t="s">
        <v>58</v>
      </c>
    </row>
    <row r="46" spans="1:12" ht="28.8" x14ac:dyDescent="0.3">
      <c r="B46" s="1" t="s">
        <v>59</v>
      </c>
    </row>
    <row r="52" spans="5:5" x14ac:dyDescent="0.3">
      <c r="E52">
        <v>0.25</v>
      </c>
    </row>
    <row r="53" spans="5:5" x14ac:dyDescent="0.3">
      <c r="E53">
        <v>6.5000000000000002E-2</v>
      </c>
    </row>
    <row r="54" spans="5:5" x14ac:dyDescent="0.3">
      <c r="E54">
        <f>E52*E53</f>
        <v>1.6250000000000001E-2</v>
      </c>
    </row>
    <row r="55" spans="5:5" x14ac:dyDescent="0.3">
      <c r="E55">
        <f>1/E54</f>
        <v>61.538461538461533</v>
      </c>
    </row>
    <row r="58" spans="5:5" x14ac:dyDescent="0.3">
      <c r="E58">
        <f>0.5/0.012</f>
        <v>41.666666666666664</v>
      </c>
    </row>
  </sheetData>
  <mergeCells count="2">
    <mergeCell ref="D10:E10"/>
    <mergeCell ref="D24:E24"/>
  </mergeCells>
  <phoneticPr fontId="2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</dc:creator>
  <cp:lastModifiedBy>Сергей</cp:lastModifiedBy>
  <dcterms:created xsi:type="dcterms:W3CDTF">2021-09-25T21:32:09Z</dcterms:created>
  <dcterms:modified xsi:type="dcterms:W3CDTF">2021-09-29T11:34:21Z</dcterms:modified>
</cp:coreProperties>
</file>